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09"/>
  <workbookPr defaultThemeVersion="166925"/>
  <mc:AlternateContent xmlns:mc="http://schemas.openxmlformats.org/markup-compatibility/2006">
    <mc:Choice Requires="x15">
      <x15ac:absPath xmlns:x15ac="http://schemas.microsoft.com/office/spreadsheetml/2010/11/ac" url="C:\Users\kathe\OneDrive\Desktop\INTRANET RESOURCES\"/>
    </mc:Choice>
  </mc:AlternateContent>
  <xr:revisionPtr revIDLastSave="0" documentId="8_{FF3421E9-B670-46D9-9555-785D71E64B39}" xr6:coauthVersionLast="47" xr6:coauthVersionMax="47" xr10:uidLastSave="{00000000-0000-0000-0000-000000000000}"/>
  <workbookProtection workbookAlgorithmName="SHA-512" workbookHashValue="PasSmQakzlZEUBYIvWrv5awG6sDh0VzrqcAVroPMfATzWM8R/7rmSZg28szL1zoAZB+TpT3WAxIxP67e4WHsMA==" workbookSaltValue="MxlacB6QRWOVH0e22VyXXQ==" workbookSpinCount="100000" lockStructure="1"/>
  <bookViews>
    <workbookView xWindow="-120" yWindow="-120" windowWidth="29040" windowHeight="15720" xr2:uid="{F04F0492-0E86-47AB-8415-828E7987F396}"/>
  </bookViews>
  <sheets>
    <sheet name="1. FTE Calculator" sheetId="2" r:id="rId1"/>
    <sheet name="2. Allocation" sheetId="8" r:id="rId2"/>
    <sheet name="3. Contract Information" sheetId="10" r:id="rId3"/>
    <sheet name="List" sheetId="9" state="hidden" r:id="rId4"/>
    <sheet name="Table" sheetId="7" state="hidden" r:id="rId5"/>
    <sheet name="Calculation" sheetId="6" state="hidden" r:id="rId6"/>
    <sheet name="Recheck" sheetId="5"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9" l="1"/>
  <c r="P66" i="10" s="1"/>
  <c r="I18" i="9"/>
  <c r="P59" i="10" s="1"/>
  <c r="I17" i="9"/>
  <c r="P52" i="10" s="1"/>
  <c r="I16" i="9"/>
  <c r="P45" i="10" s="1"/>
  <c r="I15" i="9"/>
  <c r="P38" i="10" s="1"/>
  <c r="I14" i="9"/>
  <c r="P31" i="10" s="1"/>
  <c r="P19" i="10"/>
  <c r="I13" i="9"/>
  <c r="P24" i="10" s="1"/>
  <c r="G28" i="8"/>
  <c r="N4" i="8" s="1"/>
  <c r="C28" i="8"/>
  <c r="N3" i="8" s="1"/>
  <c r="C8" i="6"/>
  <c r="C10" i="6"/>
  <c r="D9" i="6"/>
  <c r="E9" i="6"/>
  <c r="F9" i="6"/>
  <c r="G9" i="6"/>
  <c r="H9" i="6" s="1"/>
  <c r="I9" i="6" s="1"/>
  <c r="J9" i="6" s="1"/>
  <c r="K9" i="6" s="1"/>
  <c r="L9" i="6" s="1"/>
  <c r="M9" i="6" s="1"/>
  <c r="N9" i="6" s="1"/>
  <c r="O9" i="6" s="1"/>
  <c r="P9" i="6" s="1"/>
  <c r="Q9" i="6" s="1"/>
  <c r="R9" i="6" s="1"/>
  <c r="S9" i="6" s="1"/>
  <c r="T9" i="6" s="1"/>
  <c r="U9" i="6" s="1"/>
  <c r="V9" i="6" s="1"/>
  <c r="C9" i="6"/>
  <c r="D8" i="6"/>
  <c r="E8" i="6" s="1"/>
  <c r="F8" i="6" s="1"/>
  <c r="G8" i="6" s="1"/>
  <c r="H8" i="6" s="1"/>
  <c r="I8" i="6" s="1"/>
  <c r="J8" i="6" s="1"/>
  <c r="K8" i="6" s="1"/>
  <c r="L8" i="6" s="1"/>
  <c r="M8" i="6" s="1"/>
  <c r="N8" i="6" s="1"/>
  <c r="O8" i="6" s="1"/>
  <c r="P8" i="6" s="1"/>
  <c r="Q8" i="6" s="1"/>
  <c r="R8" i="6" s="1"/>
  <c r="S8" i="6" s="1"/>
  <c r="T8" i="6" s="1"/>
  <c r="U8" i="6" s="1"/>
  <c r="V8" i="6" s="1"/>
  <c r="D7" i="6"/>
  <c r="E7" i="6"/>
  <c r="F7" i="6"/>
  <c r="G7" i="6"/>
  <c r="H7" i="6"/>
  <c r="I7" i="6"/>
  <c r="J7" i="6"/>
  <c r="K7" i="6"/>
  <c r="L7" i="6"/>
  <c r="M7" i="6"/>
  <c r="N7" i="6"/>
  <c r="O7" i="6"/>
  <c r="P7" i="6"/>
  <c r="Q7" i="6"/>
  <c r="R7" i="6"/>
  <c r="S7" i="6"/>
  <c r="T7" i="6"/>
  <c r="U7" i="6"/>
  <c r="V7" i="6"/>
  <c r="C7" i="6"/>
  <c r="D6" i="6"/>
  <c r="E6" i="6"/>
  <c r="F6" i="6"/>
  <c r="G6" i="6"/>
  <c r="H6" i="6"/>
  <c r="I6" i="6"/>
  <c r="J6" i="6"/>
  <c r="K6" i="6"/>
  <c r="L6" i="6"/>
  <c r="M6" i="6"/>
  <c r="N6" i="6"/>
  <c r="O6" i="6"/>
  <c r="P6" i="6"/>
  <c r="Q6" i="6"/>
  <c r="R6" i="6"/>
  <c r="S6" i="6"/>
  <c r="T6" i="6"/>
  <c r="U6" i="6"/>
  <c r="V6" i="6"/>
  <c r="C6" i="6"/>
  <c r="D4" i="6"/>
  <c r="E4" i="6"/>
  <c r="F4" i="6"/>
  <c r="G4" i="6"/>
  <c r="H4" i="6"/>
  <c r="I4" i="6"/>
  <c r="J4" i="6"/>
  <c r="K4" i="6"/>
  <c r="L4" i="6"/>
  <c r="M4" i="6"/>
  <c r="N4" i="6"/>
  <c r="O4" i="6"/>
  <c r="P4" i="6"/>
  <c r="Q4" i="6"/>
  <c r="R4" i="6"/>
  <c r="S4" i="6"/>
  <c r="T4" i="6"/>
  <c r="U4" i="6"/>
  <c r="V4" i="6"/>
  <c r="C4" i="6"/>
  <c r="C4" i="7" s="1"/>
  <c r="D5" i="6"/>
  <c r="E5" i="6"/>
  <c r="F5" i="6"/>
  <c r="G5" i="6"/>
  <c r="H5" i="6"/>
  <c r="I5" i="6"/>
  <c r="J5" i="6"/>
  <c r="K5" i="6"/>
  <c r="L5" i="6"/>
  <c r="M5" i="6"/>
  <c r="N5" i="6"/>
  <c r="O5" i="6"/>
  <c r="P5" i="6"/>
  <c r="Q5" i="6"/>
  <c r="R5" i="6"/>
  <c r="S5" i="6"/>
  <c r="T5" i="6"/>
  <c r="U5" i="6"/>
  <c r="V5" i="6"/>
  <c r="C5" i="6"/>
  <c r="C11" i="6"/>
  <c r="C12" i="6"/>
  <c r="C13" i="6"/>
  <c r="C14" i="6"/>
  <c r="C15" i="6"/>
  <c r="C16" i="6"/>
  <c r="C17" i="6"/>
  <c r="C18" i="6"/>
  <c r="C19" i="6"/>
  <c r="C20" i="6"/>
  <c r="C21" i="6"/>
  <c r="C22" i="6"/>
  <c r="C23" i="6"/>
  <c r="F10" i="5"/>
  <c r="H10" i="5" s="1"/>
  <c r="E10" i="5"/>
  <c r="G10" i="5" s="1"/>
  <c r="F9" i="5"/>
  <c r="H9" i="5" s="1"/>
  <c r="E9" i="5"/>
  <c r="G9" i="5" s="1"/>
  <c r="F5" i="5"/>
  <c r="H5" i="5" s="1"/>
  <c r="E5" i="5"/>
  <c r="G5" i="5" s="1"/>
  <c r="F4" i="5"/>
  <c r="H4" i="5" s="1"/>
  <c r="E4" i="5"/>
  <c r="N5" i="8" l="1"/>
  <c r="I10" i="5"/>
  <c r="J10" i="5" s="1"/>
  <c r="I9" i="5"/>
  <c r="G4" i="5"/>
  <c r="I4" i="5" s="1"/>
  <c r="I5" i="5"/>
  <c r="J5" i="5" s="1"/>
  <c r="E13" i="2" l="1"/>
  <c r="E16" i="2" s="1"/>
  <c r="E17" i="2" l="1"/>
  <c r="C2" i="8" s="1"/>
  <c r="C3" i="8" s="1"/>
</calcChain>
</file>

<file path=xl/sharedStrings.xml><?xml version="1.0" encoding="utf-8"?>
<sst xmlns="http://schemas.openxmlformats.org/spreadsheetml/2006/main" count="520" uniqueCount="132">
  <si>
    <t>FTE Calculator for Pay Parity 2023</t>
  </si>
  <si>
    <t>You can use this calculator to get an idea of how many Kaimahi will fall under Pay Parity. Please enter the information in step 1,2 and 3 in the grey boxes. Once completed go to the Allocation tab in green at the bottom.</t>
  </si>
  <si>
    <t>Is your Kōhanga Reo receiving Quality or Standard funding?</t>
  </si>
  <si>
    <t>Quality funding</t>
  </si>
  <si>
    <t xml:space="preserve">     &lt;- Use drop down to select </t>
  </si>
  <si>
    <t>Quality Funded means that you have a kaimahi who holds Tohu Whakapakari, or has completed Kete 7</t>
  </si>
  <si>
    <r>
      <t xml:space="preserve">Please enter the number of mokopuna </t>
    </r>
    <r>
      <rPr>
        <b/>
        <sz val="14"/>
        <color theme="8" tint="-0.249977111117893"/>
        <rFont val="Calibri"/>
        <family val="2"/>
        <scheme val="minor"/>
      </rPr>
      <t>under 2 years old</t>
    </r>
    <r>
      <rPr>
        <b/>
        <sz val="14"/>
        <color theme="1"/>
        <rFont val="Calibri"/>
        <family val="2"/>
        <scheme val="minor"/>
      </rPr>
      <t xml:space="preserve"> that are enrolled in your Kōhanga Reo</t>
    </r>
  </si>
  <si>
    <r>
      <rPr>
        <b/>
        <sz val="14"/>
        <rFont val="Calibri"/>
        <family val="2"/>
        <scheme val="minor"/>
      </rPr>
      <t xml:space="preserve">Please enter the number of mokopuna </t>
    </r>
    <r>
      <rPr>
        <b/>
        <sz val="14"/>
        <color theme="4"/>
        <rFont val="Calibri"/>
        <family val="2"/>
        <scheme val="minor"/>
      </rPr>
      <t>over 2 years old</t>
    </r>
    <r>
      <rPr>
        <b/>
        <sz val="14"/>
        <color theme="9" tint="-0.249977111117893"/>
        <rFont val="Calibri"/>
        <family val="2"/>
        <scheme val="minor"/>
      </rPr>
      <t xml:space="preserve"> </t>
    </r>
    <r>
      <rPr>
        <b/>
        <sz val="14"/>
        <rFont val="Calibri"/>
        <family val="2"/>
        <scheme val="minor"/>
      </rPr>
      <t>that are enrolled in your Kōhanga Reo enrolled in your Kōhanga Reo</t>
    </r>
  </si>
  <si>
    <t>Total number of mokopuna enrolled in your Kōhanga Reo</t>
  </si>
  <si>
    <t>Your approximate FTE for the next funding period is:</t>
  </si>
  <si>
    <t>FTE means full time equivalent / number of kaimahi you can pay</t>
  </si>
  <si>
    <t>FTE</t>
  </si>
  <si>
    <t>under pay parity. 1 FTE = 40 hours, .5 FTE = 20 hours</t>
  </si>
  <si>
    <t>or</t>
  </si>
  <si>
    <t>Hours</t>
  </si>
  <si>
    <t>Hours from Calculator</t>
  </si>
  <si>
    <t xml:space="preserve">  1.Total FTE Hours</t>
  </si>
  <si>
    <t>3. Wage/Casual Hours</t>
  </si>
  <si>
    <t xml:space="preserve"> Hours to allocate</t>
  </si>
  <si>
    <t xml:space="preserve">  2. Unallocated</t>
  </si>
  <si>
    <t>Total weekly FTE hours</t>
  </si>
  <si>
    <t>Total weekly Wage/casual hours</t>
  </si>
  <si>
    <t>Role</t>
  </si>
  <si>
    <t>Number of hours worked each week</t>
  </si>
  <si>
    <t>Employment status</t>
  </si>
  <si>
    <t>Click to choose</t>
  </si>
  <si>
    <r>
      <rPr>
        <b/>
        <sz val="14"/>
        <color theme="1"/>
        <rFont val="Calibri"/>
        <family val="2"/>
        <scheme val="minor"/>
      </rPr>
      <t>1. Total FTE hours</t>
    </r>
    <r>
      <rPr>
        <sz val="14"/>
        <color theme="1"/>
        <rFont val="Calibri"/>
        <family val="2"/>
        <scheme val="minor"/>
      </rPr>
      <t xml:space="preserve"> is the number of hours you can allocate to Kaimahi under the pay bands. This number is from the FTE calculator. Use the drop down for role/ hours worked and employment status. </t>
    </r>
  </si>
  <si>
    <r>
      <rPr>
        <b/>
        <sz val="14"/>
        <color rgb="FFFF0000"/>
        <rFont val="Calibri"/>
        <family val="2"/>
        <scheme val="minor"/>
      </rPr>
      <t>2. Unallocated</t>
    </r>
    <r>
      <rPr>
        <sz val="14"/>
        <color rgb="FFFF0000"/>
        <rFont val="Calibri"/>
        <family val="2"/>
        <scheme val="minor"/>
      </rPr>
      <t xml:space="preserve"> </t>
    </r>
    <r>
      <rPr>
        <sz val="14"/>
        <rFont val="Calibri"/>
        <family val="2"/>
        <scheme val="minor"/>
      </rPr>
      <t xml:space="preserve">hours after you have completed the above step should be </t>
    </r>
    <r>
      <rPr>
        <sz val="14"/>
        <color rgb="FFFF0000"/>
        <rFont val="Calibri"/>
        <family val="2"/>
        <scheme val="minor"/>
      </rPr>
      <t>0.00</t>
    </r>
    <r>
      <rPr>
        <sz val="14"/>
        <rFont val="Calibri"/>
        <family val="2"/>
        <scheme val="minor"/>
      </rPr>
      <t>.</t>
    </r>
    <r>
      <rPr>
        <sz val="14"/>
        <color theme="1"/>
        <rFont val="Calibri"/>
        <family val="2"/>
        <scheme val="minor"/>
      </rPr>
      <t xml:space="preserve"> This means that the full FTE entitlement has been used. </t>
    </r>
  </si>
  <si>
    <r>
      <t xml:space="preserve">3. Wage/Casual Hours </t>
    </r>
    <r>
      <rPr>
        <sz val="14"/>
        <rFont val="Calibri"/>
        <family val="2"/>
        <scheme val="minor"/>
      </rPr>
      <t>is</t>
    </r>
    <r>
      <rPr>
        <b/>
        <sz val="14"/>
        <rFont val="Calibri"/>
        <family val="2"/>
        <scheme val="minor"/>
      </rPr>
      <t xml:space="preserve"> </t>
    </r>
    <r>
      <rPr>
        <sz val="14"/>
        <rFont val="Calibri"/>
        <family val="2"/>
        <scheme val="minor"/>
      </rPr>
      <t>the number of hours your Kōhanga Reo will pay out of operational budget. This cost is not covered by the 65% deduction from kaupapa funding or gap funding. Kaimahi in this box are paid an hourly rate set by the Kōhanga Reo. Kaimahi that are on wages can be full or part time. Casual Kaimahi cannot have fixed hours. In the situation where there is only 20 hours/.5 FTE. the Kōhanga Reo may choose to employ someone on a hybrid contract. 20 hours salary, and 20 hours wages for example.</t>
    </r>
  </si>
  <si>
    <r>
      <t xml:space="preserve">4. Kaimahi who are allocated as FTE under Pay Parity (in the green table) </t>
    </r>
    <r>
      <rPr>
        <sz val="14"/>
        <color rgb="FFFF0000"/>
        <rFont val="Calibri"/>
        <family val="2"/>
        <scheme val="minor"/>
      </rPr>
      <t>require new employment agreements</t>
    </r>
  </si>
  <si>
    <t>Total weekly casual hours</t>
  </si>
  <si>
    <t>This sheet can be used to make completing the contract templates easier.</t>
  </si>
  <si>
    <t>Enter the legal name and Address of the Kōhanga Reo</t>
  </si>
  <si>
    <t>Enter the legal name and Address of the Employee</t>
  </si>
  <si>
    <t>Select the employment type, status and position using the drop down menu. You can enter a start date here.</t>
  </si>
  <si>
    <t>Enter the hours of work each day up to a maximum of 8 per day/40 per week. This includes non-contact time (set up and preparation). Don't forget to account for breaks.</t>
  </si>
  <si>
    <t>For Kaimahi that fit into your FTE allocation, based on their skills, experience and qualifications they will meet a payband criteria. This is provided using Smartly Payroll.</t>
  </si>
  <si>
    <t>When you have received the Pay band using Smartly, you can select it from the drop down, then select the pay band %. The Annual Salary will populate based on your selection.</t>
  </si>
  <si>
    <t>If you need to adjust the salary, you can use the Pro rata Calculater. Just enter the salary and pick the hours worked per week from the drop down and it will calculate.</t>
  </si>
  <si>
    <t xml:space="preserve">Wages and hours can be entered here. Adult minimum wage is currently $21.20 per hour. </t>
  </si>
  <si>
    <t>If you have a situation where a Kaimahi works 40 hours, but you can only use 20 hours FTE towards them, they are salaried for 20 hours and paid an hourly wage for the remaining 20 hours.</t>
  </si>
  <si>
    <t>What is displayed is the current minimum</t>
  </si>
  <si>
    <t xml:space="preserve">Name of Employer </t>
  </si>
  <si>
    <t>Pro rata Calculator</t>
  </si>
  <si>
    <t>Address of TKR</t>
  </si>
  <si>
    <t xml:space="preserve">Full time Salary -&gt; </t>
  </si>
  <si>
    <t xml:space="preserve">Hours worked per week -&gt;  </t>
  </si>
  <si>
    <t>Name of Employee</t>
  </si>
  <si>
    <t>Adjusted Salary</t>
  </si>
  <si>
    <t>Address of Employee</t>
  </si>
  <si>
    <t>4. Hours of work</t>
  </si>
  <si>
    <t>5. Salary</t>
  </si>
  <si>
    <t>6. Wages</t>
  </si>
  <si>
    <t>7. Yearly Leave Entitlements</t>
  </si>
  <si>
    <t>Employment Type</t>
  </si>
  <si>
    <t>Employment Status</t>
  </si>
  <si>
    <t>Position/Role Offered</t>
  </si>
  <si>
    <t>Start Date</t>
  </si>
  <si>
    <t>MON</t>
  </si>
  <si>
    <t>TUE</t>
  </si>
  <si>
    <t xml:space="preserve">WED </t>
  </si>
  <si>
    <t>THU</t>
  </si>
  <si>
    <t>FRI</t>
  </si>
  <si>
    <t>Total Hours</t>
  </si>
  <si>
    <t>Payband</t>
  </si>
  <si>
    <t>Payband %</t>
  </si>
  <si>
    <t>Annual Salary Amount (Full time)</t>
  </si>
  <si>
    <t>Hourly Rate</t>
  </si>
  <si>
    <t>Number of hours</t>
  </si>
  <si>
    <t>Annual Leave</t>
  </si>
  <si>
    <t>Sick Leave</t>
  </si>
  <si>
    <t>Bereavement Leave</t>
  </si>
  <si>
    <t>8am-5pm</t>
  </si>
  <si>
    <t>Select</t>
  </si>
  <si>
    <t>$21.20</t>
  </si>
  <si>
    <t>4 weeks</t>
  </si>
  <si>
    <t>10 days</t>
  </si>
  <si>
    <t>3 days</t>
  </si>
  <si>
    <t>Kaiako Matua</t>
  </si>
  <si>
    <t>Full time</t>
  </si>
  <si>
    <t>Kaiako</t>
  </si>
  <si>
    <t>Part time</t>
  </si>
  <si>
    <t>Kaiawhina</t>
  </si>
  <si>
    <t>Casual</t>
  </si>
  <si>
    <t>Kaiwhakarite</t>
  </si>
  <si>
    <t>Part Time + Casual</t>
  </si>
  <si>
    <t>Role Offered</t>
  </si>
  <si>
    <t>Kaiawhina 1</t>
  </si>
  <si>
    <t>-</t>
  </si>
  <si>
    <t>Permanent</t>
  </si>
  <si>
    <t>Full Time</t>
  </si>
  <si>
    <t>Kaiawhina 2</t>
  </si>
  <si>
    <t>Fixed Term</t>
  </si>
  <si>
    <t>Part Time</t>
  </si>
  <si>
    <t xml:space="preserve">Kaiako </t>
  </si>
  <si>
    <t>Kaiawhina 3</t>
  </si>
  <si>
    <t>Hybird</t>
  </si>
  <si>
    <t>Kaiawhina 4</t>
  </si>
  <si>
    <t>Kaiwhakarite 1</t>
  </si>
  <si>
    <t>Kaiwhakarite 2</t>
  </si>
  <si>
    <t>Kaiako 1</t>
  </si>
  <si>
    <t>Kaiako 2</t>
  </si>
  <si>
    <t>Kaiako 3</t>
  </si>
  <si>
    <t>Kaiako 4</t>
  </si>
  <si>
    <t>Kaiako 5</t>
  </si>
  <si>
    <t>Kaiako 6</t>
  </si>
  <si>
    <t>Kaiako 7</t>
  </si>
  <si>
    <t>Kaiako 8</t>
  </si>
  <si>
    <t>Kaiako 9</t>
  </si>
  <si>
    <t>Over 2</t>
  </si>
  <si>
    <t>Under 2</t>
  </si>
  <si>
    <t>Key:</t>
  </si>
  <si>
    <t>Calculation</t>
  </si>
  <si>
    <t>Data</t>
  </si>
  <si>
    <t>Output</t>
  </si>
  <si>
    <t>u2 ratio</t>
  </si>
  <si>
    <t>o2 ratio</t>
  </si>
  <si>
    <t>u2 # - input by kohanga</t>
  </si>
  <si>
    <t>02 # - input by kohanga</t>
  </si>
  <si>
    <t>u2</t>
  </si>
  <si>
    <t>o2</t>
  </si>
  <si>
    <t>Base FTE</t>
  </si>
  <si>
    <t>Rounded FTE</t>
  </si>
  <si>
    <t>Quality</t>
  </si>
  <si>
    <t xml:space="preserve">more than 20 </t>
  </si>
  <si>
    <t>n/a</t>
  </si>
  <si>
    <t>less than 20 (round UP to nearest 4, or 6)</t>
  </si>
  <si>
    <t>Standard</t>
  </si>
  <si>
    <t>more than 20</t>
  </si>
  <si>
    <t>less than 20 (round UP to next 5, or 10)</t>
  </si>
  <si>
    <t>DROPDOWN</t>
  </si>
  <si>
    <t>Standard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</si>
</sst>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09]#,##0"/>
    <numFmt numFmtId="165" formatCode="0.0%"/>
  </numFmts>
  <fonts count="20">
    <font>
      <sz val="11"/>
      <color theme="1"/>
      <name val="Calibri"/>
      <family val="2"/>
      <scheme val="minor"/>
    </font>
    <font>
      <b/>
      <sz val="11"/>
      <color theme="1"/>
      <name val="Calibri"/>
      <family val="2"/>
      <scheme val="minor"/>
    </font>
    <font>
      <b/>
      <sz val="11"/>
      <color rgb="FFFF0000"/>
      <name val="Calibri"/>
      <family val="2"/>
      <scheme val="minor"/>
    </font>
    <font>
      <b/>
      <sz val="12"/>
      <color theme="1"/>
      <name val="Calibri"/>
      <family val="2"/>
      <scheme val="minor"/>
    </font>
    <font>
      <b/>
      <sz val="12"/>
      <color theme="9" tint="-0.249977111117893"/>
      <name val="Calibri"/>
      <family val="2"/>
      <scheme val="minor"/>
    </font>
    <font>
      <sz val="18"/>
      <color theme="1"/>
      <name val="Calibri"/>
      <family val="2"/>
      <scheme val="minor"/>
    </font>
    <font>
      <b/>
      <sz val="16"/>
      <color theme="1"/>
      <name val="Calibri"/>
      <family val="2"/>
      <scheme val="minor"/>
    </font>
    <font>
      <sz val="14"/>
      <color theme="1"/>
      <name val="Calibri"/>
      <family val="2"/>
      <scheme val="minor"/>
    </font>
    <font>
      <b/>
      <u/>
      <sz val="18"/>
      <color theme="1"/>
      <name val="Calibri"/>
      <family val="2"/>
      <scheme val="minor"/>
    </font>
    <font>
      <b/>
      <sz val="14"/>
      <color theme="1"/>
      <name val="Calibri"/>
      <family val="2"/>
      <scheme val="minor"/>
    </font>
    <font>
      <b/>
      <sz val="14"/>
      <color theme="8" tint="-0.249977111117893"/>
      <name val="Calibri"/>
      <family val="2"/>
      <scheme val="minor"/>
    </font>
    <font>
      <b/>
      <sz val="14"/>
      <color theme="9" tint="-0.249977111117893"/>
      <name val="Calibri"/>
      <family val="2"/>
      <scheme val="minor"/>
    </font>
    <font>
      <b/>
      <sz val="14"/>
      <name val="Calibri"/>
      <family val="2"/>
      <scheme val="minor"/>
    </font>
    <font>
      <b/>
      <sz val="14"/>
      <color theme="4"/>
      <name val="Calibri"/>
      <family val="2"/>
      <scheme val="minor"/>
    </font>
    <font>
      <b/>
      <sz val="14"/>
      <color rgb="FFFF0000"/>
      <name val="Calibri"/>
      <family val="2"/>
      <scheme val="minor"/>
    </font>
    <font>
      <sz val="14"/>
      <color rgb="FFFF0000"/>
      <name val="Calibri"/>
      <family val="2"/>
      <scheme val="minor"/>
    </font>
    <font>
      <b/>
      <sz val="14"/>
      <color rgb="FF00B0F0"/>
      <name val="Calibri"/>
      <family val="2"/>
      <scheme val="minor"/>
    </font>
    <font>
      <sz val="14"/>
      <name val="Calibri"/>
      <family val="2"/>
      <scheme val="minor"/>
    </font>
    <font>
      <sz val="8"/>
      <name val="Calibri"/>
      <family val="2"/>
      <scheme val="minor"/>
    </font>
    <font>
      <sz val="11"/>
      <color theme="9" tint="-0.249977111117893"/>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00FF"/>
        <bgColor indexed="64"/>
      </patternFill>
    </fill>
    <fill>
      <patternFill patternType="solid">
        <fgColor rgb="FF00FFFF"/>
        <bgColor indexed="64"/>
      </patternFill>
    </fill>
    <fill>
      <patternFill patternType="solid">
        <fgColor rgb="FFFF0000"/>
        <bgColor indexed="64"/>
      </patternFill>
    </fill>
    <fill>
      <patternFill patternType="solid">
        <fgColor rgb="FFFF93FF"/>
        <bgColor indexed="64"/>
      </patternFill>
    </fill>
    <fill>
      <patternFill patternType="solid">
        <fgColor theme="0" tint="-4.9989318521683403E-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1">
    <xf numFmtId="0" fontId="0" fillId="0" borderId="0"/>
  </cellStyleXfs>
  <cellXfs count="119">
    <xf numFmtId="0" fontId="0" fillId="0" borderId="0" xfId="0"/>
    <xf numFmtId="0" fontId="0" fillId="0" borderId="0" xfId="0" applyAlignment="1">
      <alignment horizontal="center"/>
    </xf>
    <xf numFmtId="0" fontId="0" fillId="2" borderId="0" xfId="0" applyFill="1"/>
    <xf numFmtId="0" fontId="0" fillId="2" borderId="0" xfId="0" applyFill="1" applyAlignment="1">
      <alignment horizontal="center"/>
    </xf>
    <xf numFmtId="0" fontId="0" fillId="2" borderId="0" xfId="0" applyFill="1" applyAlignment="1">
      <alignment vertical="center" wrapText="1"/>
    </xf>
    <xf numFmtId="0" fontId="1" fillId="2" borderId="0" xfId="0" applyFont="1" applyFill="1" applyAlignment="1">
      <alignment horizontal="center"/>
    </xf>
    <xf numFmtId="0" fontId="0" fillId="2" borderId="0" xfId="0" applyFill="1" applyAlignment="1">
      <alignment vertical="top" wrapText="1"/>
    </xf>
    <xf numFmtId="0" fontId="0" fillId="0" borderId="0" xfId="0" applyAlignment="1">
      <alignment horizontal="right"/>
    </xf>
    <xf numFmtId="0" fontId="3" fillId="2" borderId="0" xfId="0" applyFont="1" applyFill="1"/>
    <xf numFmtId="0" fontId="3" fillId="2" borderId="0" xfId="0" applyFont="1" applyFill="1" applyAlignment="1">
      <alignment vertical="center" wrapText="1"/>
    </xf>
    <xf numFmtId="0" fontId="4" fillId="2" borderId="0" xfId="0" applyFont="1" applyFill="1" applyAlignment="1">
      <alignment vertical="center" wrapText="1"/>
    </xf>
    <xf numFmtId="0" fontId="0" fillId="5" borderId="0" xfId="0" applyFill="1" applyAlignment="1">
      <alignment horizontal="center"/>
    </xf>
    <xf numFmtId="0" fontId="1" fillId="5" borderId="0" xfId="0" applyFont="1" applyFill="1" applyAlignment="1">
      <alignment horizontal="center"/>
    </xf>
    <xf numFmtId="0" fontId="0" fillId="4" borderId="0" xfId="0" applyFill="1" applyAlignment="1">
      <alignment horizontal="center"/>
    </xf>
    <xf numFmtId="0" fontId="1" fillId="4" borderId="0" xfId="0" applyFont="1" applyFill="1"/>
    <xf numFmtId="1" fontId="0" fillId="4" borderId="0" xfId="0" applyNumberFormat="1" applyFill="1" applyAlignment="1">
      <alignment horizontal="center"/>
    </xf>
    <xf numFmtId="0" fontId="2" fillId="5" borderId="0" xfId="0" applyFont="1" applyFill="1" applyAlignment="1">
      <alignment horizontal="center"/>
    </xf>
    <xf numFmtId="0" fontId="2" fillId="4" borderId="0" xfId="0" applyFont="1" applyFill="1"/>
    <xf numFmtId="0" fontId="0" fillId="3" borderId="0" xfId="0" applyFill="1" applyAlignment="1">
      <alignment horizontal="center"/>
    </xf>
    <xf numFmtId="0" fontId="5" fillId="2" borderId="0" xfId="0" applyFont="1" applyFill="1" applyAlignment="1">
      <alignment horizontal="center"/>
    </xf>
    <xf numFmtId="0" fontId="6" fillId="2" borderId="0" xfId="0" applyFont="1" applyFill="1" applyAlignment="1">
      <alignment horizontal="center"/>
    </xf>
    <xf numFmtId="0" fontId="8" fillId="2" borderId="0" xfId="0" applyFont="1" applyFill="1" applyAlignment="1">
      <alignment horizontal="center"/>
    </xf>
    <xf numFmtId="0" fontId="9" fillId="2" borderId="0" xfId="0" applyFont="1" applyFill="1" applyAlignment="1">
      <alignment vertical="center" wrapText="1"/>
    </xf>
    <xf numFmtId="0" fontId="7" fillId="2" borderId="0" xfId="0" applyFont="1" applyFill="1" applyAlignment="1">
      <alignment vertical="center" wrapText="1"/>
    </xf>
    <xf numFmtId="0" fontId="11" fillId="2" borderId="0" xfId="0" applyFont="1" applyFill="1" applyAlignment="1">
      <alignment vertical="center" wrapText="1"/>
    </xf>
    <xf numFmtId="0" fontId="7" fillId="2" borderId="0" xfId="0" applyFont="1" applyFill="1"/>
    <xf numFmtId="0" fontId="9" fillId="2" borderId="0" xfId="0" applyFont="1" applyFill="1"/>
    <xf numFmtId="0" fontId="6" fillId="2" borderId="0" xfId="0" applyFont="1" applyFill="1" applyAlignment="1">
      <alignment horizontal="center" vertical="top"/>
    </xf>
    <xf numFmtId="0" fontId="6" fillId="0" borderId="0" xfId="0" applyFont="1" applyAlignment="1">
      <alignment horizontal="center"/>
    </xf>
    <xf numFmtId="0" fontId="7" fillId="2" borderId="0" xfId="0" applyFont="1" applyFill="1" applyAlignment="1">
      <alignment horizontal="left" vertical="center"/>
    </xf>
    <xf numFmtId="0" fontId="8" fillId="2" borderId="0" xfId="0" applyFont="1" applyFill="1"/>
    <xf numFmtId="0" fontId="6" fillId="2" borderId="6" xfId="0" applyFont="1" applyFill="1" applyBorder="1" applyAlignment="1">
      <alignment horizontal="center"/>
    </xf>
    <xf numFmtId="0" fontId="6" fillId="2" borderId="0" xfId="0" applyFont="1" applyFill="1" applyAlignment="1">
      <alignment vertical="top"/>
    </xf>
    <xf numFmtId="1" fontId="0" fillId="0" borderId="0" xfId="0" applyNumberFormat="1" applyAlignment="1">
      <alignment horizontal="center"/>
    </xf>
    <xf numFmtId="2" fontId="0" fillId="5" borderId="0" xfId="0" applyNumberFormat="1" applyFill="1" applyAlignment="1">
      <alignment horizontal="center"/>
    </xf>
    <xf numFmtId="2" fontId="0" fillId="6" borderId="0" xfId="0" applyNumberFormat="1" applyFill="1" applyAlignment="1">
      <alignment horizontal="center"/>
    </xf>
    <xf numFmtId="0" fontId="1" fillId="6" borderId="0" xfId="0" applyFont="1" applyFill="1" applyAlignment="1">
      <alignment horizontal="center"/>
    </xf>
    <xf numFmtId="0" fontId="1" fillId="7" borderId="0" xfId="0" applyFont="1" applyFill="1" applyAlignment="1">
      <alignment horizontal="center"/>
    </xf>
    <xf numFmtId="2" fontId="0" fillId="0" borderId="0" xfId="0" applyNumberFormat="1" applyAlignment="1">
      <alignment horizontal="center"/>
    </xf>
    <xf numFmtId="2" fontId="6" fillId="8" borderId="2" xfId="0" applyNumberFormat="1" applyFont="1" applyFill="1" applyBorder="1" applyAlignment="1" applyProtection="1">
      <alignment horizontal="center" vertical="center"/>
      <protection hidden="1"/>
    </xf>
    <xf numFmtId="0" fontId="6" fillId="8" borderId="3" xfId="0" applyFont="1" applyFill="1" applyBorder="1" applyAlignment="1">
      <alignment horizontal="center" vertical="center"/>
    </xf>
    <xf numFmtId="0" fontId="7" fillId="0" borderId="0" xfId="0" applyFont="1"/>
    <xf numFmtId="0" fontId="7" fillId="0" borderId="0" xfId="0" applyFont="1" applyAlignment="1">
      <alignment horizontal="center" vertical="center" wrapText="1"/>
    </xf>
    <xf numFmtId="0" fontId="9" fillId="8" borderId="7" xfId="0" applyFont="1" applyFill="1" applyBorder="1" applyAlignment="1">
      <alignment horizontal="right"/>
    </xf>
    <xf numFmtId="2" fontId="9" fillId="8" borderId="8" xfId="0" applyNumberFormat="1" applyFont="1" applyFill="1" applyBorder="1" applyAlignment="1">
      <alignment horizontal="center"/>
    </xf>
    <xf numFmtId="0" fontId="7" fillId="2" borderId="0" xfId="0" applyFont="1" applyFill="1" applyAlignment="1">
      <alignment horizontal="center" vertical="center" wrapText="1"/>
    </xf>
    <xf numFmtId="0" fontId="9" fillId="2" borderId="0" xfId="0" applyFont="1" applyFill="1" applyAlignment="1">
      <alignment horizontal="center"/>
    </xf>
    <xf numFmtId="0" fontId="9" fillId="4" borderId="9" xfId="0" applyFont="1" applyFill="1" applyBorder="1" applyAlignment="1">
      <alignment horizontal="center" vertical="center" wrapText="1"/>
    </xf>
    <xf numFmtId="0" fontId="7" fillId="2" borderId="0" xfId="0" applyFont="1" applyFill="1" applyAlignment="1">
      <alignment vertical="top"/>
    </xf>
    <xf numFmtId="2" fontId="14" fillId="8" borderId="8" xfId="0" applyNumberFormat="1" applyFont="1" applyFill="1" applyBorder="1" applyAlignment="1">
      <alignment horizontal="center"/>
    </xf>
    <xf numFmtId="0" fontId="9" fillId="2" borderId="0" xfId="0" applyFont="1" applyFill="1" applyAlignment="1">
      <alignment horizontal="left"/>
    </xf>
    <xf numFmtId="0" fontId="14" fillId="2" borderId="0" xfId="0" applyFont="1" applyFill="1" applyAlignment="1">
      <alignment horizontal="left"/>
    </xf>
    <xf numFmtId="0" fontId="9" fillId="5" borderId="9" xfId="0" applyFont="1" applyFill="1" applyBorder="1" applyAlignment="1">
      <alignment horizontal="center" vertical="center" wrapText="1"/>
    </xf>
    <xf numFmtId="0" fontId="16" fillId="2" borderId="0" xfId="0" applyFont="1" applyFill="1" applyAlignment="1">
      <alignment vertical="top"/>
    </xf>
    <xf numFmtId="0" fontId="12" fillId="2" borderId="0" xfId="0" applyFont="1" applyFill="1" applyAlignment="1">
      <alignment vertical="top"/>
    </xf>
    <xf numFmtId="0" fontId="17" fillId="2" borderId="10" xfId="0" applyFont="1" applyFill="1" applyBorder="1" applyAlignment="1">
      <alignment vertical="top"/>
    </xf>
    <xf numFmtId="0" fontId="7" fillId="4" borderId="9" xfId="0" applyFont="1" applyFill="1" applyBorder="1" applyAlignment="1" applyProtection="1">
      <alignment horizontal="center"/>
      <protection locked="0"/>
    </xf>
    <xf numFmtId="0" fontId="7" fillId="5" borderId="9" xfId="0" applyFont="1" applyFill="1" applyBorder="1" applyAlignment="1" applyProtection="1">
      <alignment horizontal="center"/>
      <protection locked="0"/>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0" fillId="2" borderId="0" xfId="0" applyFill="1" applyAlignment="1">
      <alignment horizontal="center" vertical="center" wrapText="1"/>
    </xf>
    <xf numFmtId="0" fontId="1" fillId="0" borderId="0" xfId="0" applyFont="1"/>
    <xf numFmtId="0" fontId="1" fillId="10" borderId="7" xfId="0" applyFont="1" applyFill="1" applyBorder="1" applyAlignment="1">
      <alignment horizontal="center" vertical="center" wrapText="1"/>
    </xf>
    <xf numFmtId="0" fontId="1" fillId="3" borderId="7" xfId="0" applyFont="1" applyFill="1" applyBorder="1" applyAlignment="1">
      <alignment horizontal="center" vertical="center"/>
    </xf>
    <xf numFmtId="0" fontId="1" fillId="9" borderId="0" xfId="0" applyFont="1" applyFill="1" applyAlignment="1">
      <alignment horizontal="center" vertical="center"/>
    </xf>
    <xf numFmtId="0" fontId="1" fillId="10" borderId="0" xfId="0" applyFont="1" applyFill="1" applyAlignment="1">
      <alignment horizontal="center" vertical="center" wrapText="1"/>
    </xf>
    <xf numFmtId="0" fontId="1" fillId="11" borderId="15" xfId="0" applyFont="1" applyFill="1" applyBorder="1" applyAlignment="1">
      <alignment horizontal="center" vertical="center"/>
    </xf>
    <xf numFmtId="0" fontId="1" fillId="11" borderId="0" xfId="0" applyFont="1" applyFill="1" applyAlignment="1">
      <alignment horizontal="center" vertical="center"/>
    </xf>
    <xf numFmtId="0" fontId="1" fillId="11" borderId="16" xfId="0" applyFont="1" applyFill="1" applyBorder="1" applyAlignment="1">
      <alignment horizontal="center" vertical="center"/>
    </xf>
    <xf numFmtId="164" fontId="0" fillId="0" borderId="0" xfId="0" applyNumberFormat="1" applyAlignment="1">
      <alignment horizontal="center"/>
    </xf>
    <xf numFmtId="9" fontId="1" fillId="0" borderId="0" xfId="0" applyNumberFormat="1" applyFont="1" applyAlignment="1">
      <alignment horizontal="center"/>
    </xf>
    <xf numFmtId="10" fontId="1" fillId="0" borderId="0" xfId="0" applyNumberFormat="1" applyFont="1" applyAlignment="1">
      <alignment horizontal="center"/>
    </xf>
    <xf numFmtId="164" fontId="0" fillId="10" borderId="0" xfId="0" applyNumberFormat="1" applyFill="1"/>
    <xf numFmtId="0" fontId="1" fillId="9" borderId="15" xfId="0" applyFont="1" applyFill="1" applyBorder="1" applyAlignment="1">
      <alignment horizontal="center" vertical="center"/>
    </xf>
    <xf numFmtId="0" fontId="1" fillId="9" borderId="16"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10" borderId="16" xfId="0" applyFont="1" applyFill="1" applyBorder="1" applyAlignment="1">
      <alignment horizontal="center" vertical="center" wrapText="1"/>
    </xf>
    <xf numFmtId="0" fontId="1" fillId="10" borderId="15" xfId="0" applyFont="1" applyFill="1" applyBorder="1" applyAlignment="1">
      <alignment horizontal="center" vertical="center" wrapText="1"/>
    </xf>
    <xf numFmtId="1" fontId="5" fillId="13" borderId="1" xfId="0" applyNumberFormat="1" applyFont="1" applyFill="1" applyBorder="1" applyAlignment="1" applyProtection="1">
      <alignment horizontal="center" vertical="center"/>
      <protection locked="0"/>
    </xf>
    <xf numFmtId="0" fontId="19" fillId="2" borderId="0" xfId="0" applyFont="1" applyFill="1"/>
    <xf numFmtId="0" fontId="0" fillId="2" borderId="9" xfId="0" applyFill="1" applyBorder="1" applyAlignment="1" applyProtection="1">
      <alignment horizontal="center"/>
      <protection locked="0"/>
    </xf>
    <xf numFmtId="0" fontId="0" fillId="2" borderId="9" xfId="0" applyFill="1" applyBorder="1" applyAlignment="1" applyProtection="1">
      <alignment horizontal="center" vertical="center" wrapText="1"/>
      <protection locked="0"/>
    </xf>
    <xf numFmtId="14" fontId="0" fillId="2" borderId="9" xfId="0" applyNumberFormat="1" applyFill="1" applyBorder="1" applyAlignment="1" applyProtection="1">
      <alignment horizontal="center" vertical="center" wrapText="1"/>
      <protection locked="0"/>
    </xf>
    <xf numFmtId="0" fontId="0" fillId="13" borderId="9" xfId="0" applyFill="1" applyBorder="1" applyAlignment="1" applyProtection="1">
      <alignment horizontal="center"/>
      <protection locked="0"/>
    </xf>
    <xf numFmtId="165" fontId="0" fillId="2" borderId="9" xfId="0" applyNumberFormat="1" applyFill="1" applyBorder="1" applyAlignment="1" applyProtection="1">
      <alignment horizontal="center"/>
      <protection locked="0"/>
    </xf>
    <xf numFmtId="164" fontId="0" fillId="2" borderId="9" xfId="0" applyNumberFormat="1" applyFill="1" applyBorder="1" applyProtection="1">
      <protection locked="0"/>
    </xf>
    <xf numFmtId="0" fontId="7" fillId="13" borderId="4" xfId="0" applyFont="1" applyFill="1" applyBorder="1" applyAlignment="1" applyProtection="1">
      <alignment horizontal="center" vertical="center" wrapText="1"/>
      <protection locked="0"/>
    </xf>
    <xf numFmtId="0" fontId="7" fillId="13" borderId="5" xfId="0" applyFont="1" applyFill="1" applyBorder="1" applyAlignment="1" applyProtection="1">
      <alignment horizontal="center" vertical="center" wrapText="1"/>
      <protection locked="0"/>
    </xf>
    <xf numFmtId="0" fontId="8" fillId="2" borderId="0" xfId="0" applyFont="1" applyFill="1" applyAlignment="1">
      <alignment horizontal="center"/>
    </xf>
    <xf numFmtId="0" fontId="7" fillId="2" borderId="0" xfId="0" applyFont="1" applyFill="1" applyAlignment="1">
      <alignment horizontal="left" vertical="top" wrapText="1"/>
    </xf>
    <xf numFmtId="0" fontId="16" fillId="2" borderId="0" xfId="0" applyFont="1" applyFill="1" applyAlignment="1">
      <alignment horizontal="left" vertical="top" wrapText="1"/>
    </xf>
    <xf numFmtId="0" fontId="16" fillId="5" borderId="9" xfId="0" applyFont="1" applyFill="1" applyBorder="1" applyAlignment="1">
      <alignment horizontal="center" vertical="center"/>
    </xf>
    <xf numFmtId="0" fontId="9" fillId="5" borderId="9" xfId="0" applyFont="1" applyFill="1" applyBorder="1" applyAlignment="1">
      <alignment horizontal="center" vertical="center"/>
    </xf>
    <xf numFmtId="0" fontId="0" fillId="2" borderId="11"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1" fillId="10" borderId="13" xfId="0" applyFont="1" applyFill="1" applyBorder="1" applyAlignment="1">
      <alignment horizontal="center"/>
    </xf>
    <xf numFmtId="0" fontId="1" fillId="10" borderId="12" xfId="0" applyFont="1" applyFill="1" applyBorder="1" applyAlignment="1">
      <alignment horizontal="center"/>
    </xf>
    <xf numFmtId="0" fontId="1" fillId="10" borderId="14" xfId="0" applyFont="1" applyFill="1" applyBorder="1" applyAlignment="1">
      <alignment horizontal="center"/>
    </xf>
    <xf numFmtId="0" fontId="1" fillId="11" borderId="13" xfId="0" applyFont="1" applyFill="1" applyBorder="1" applyAlignment="1">
      <alignment horizontal="center"/>
    </xf>
    <xf numFmtId="0" fontId="1" fillId="11" borderId="12" xfId="0" applyFont="1" applyFill="1" applyBorder="1" applyAlignment="1">
      <alignment horizontal="center"/>
    </xf>
    <xf numFmtId="0" fontId="1" fillId="11" borderId="14" xfId="0" applyFont="1" applyFill="1" applyBorder="1" applyAlignment="1">
      <alignment horizontal="center"/>
    </xf>
    <xf numFmtId="0" fontId="1" fillId="9" borderId="13" xfId="0" applyFont="1" applyFill="1" applyBorder="1" applyAlignment="1">
      <alignment horizontal="center"/>
    </xf>
    <xf numFmtId="0" fontId="1" fillId="9" borderId="12" xfId="0" applyFont="1" applyFill="1" applyBorder="1" applyAlignment="1">
      <alignment horizontal="center"/>
    </xf>
    <xf numFmtId="0" fontId="1" fillId="9" borderId="14" xfId="0" applyFont="1" applyFill="1" applyBorder="1" applyAlignment="1">
      <alignment horizontal="center"/>
    </xf>
    <xf numFmtId="0" fontId="0" fillId="13" borderId="11" xfId="0" applyFill="1" applyBorder="1" applyAlignment="1" applyProtection="1">
      <alignment horizontal="center" vertical="center" wrapText="1"/>
      <protection locked="0"/>
    </xf>
    <xf numFmtId="0" fontId="0" fillId="13" borderId="8" xfId="0" applyFill="1" applyBorder="1" applyAlignment="1" applyProtection="1">
      <alignment horizontal="center" vertical="center" wrapText="1"/>
      <protection locked="0"/>
    </xf>
    <xf numFmtId="0" fontId="1" fillId="12" borderId="0" xfId="0" applyFont="1" applyFill="1" applyAlignment="1">
      <alignment horizontal="right" vertical="center" wrapText="1"/>
    </xf>
    <xf numFmtId="164" fontId="1" fillId="12" borderId="12" xfId="0" applyNumberFormat="1" applyFont="1" applyFill="1" applyBorder="1" applyAlignment="1">
      <alignment horizontal="center" vertical="center" wrapText="1"/>
    </xf>
    <xf numFmtId="0" fontId="1" fillId="12" borderId="12"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8" xfId="0" applyFont="1" applyFill="1" applyBorder="1" applyAlignment="1">
      <alignment horizontal="center" vertical="center" wrapText="1"/>
    </xf>
    <xf numFmtId="164" fontId="0" fillId="13" borderId="7" xfId="0" applyNumberFormat="1" applyFill="1" applyBorder="1" applyAlignment="1" applyProtection="1">
      <alignment horizontal="center" vertical="center" wrapText="1"/>
      <protection locked="0"/>
    </xf>
    <xf numFmtId="164" fontId="0" fillId="13" borderId="8" xfId="0" applyNumberFormat="1" applyFill="1" applyBorder="1" applyAlignment="1" applyProtection="1">
      <alignment horizontal="center" vertical="center" wrapText="1"/>
      <protection locked="0"/>
    </xf>
    <xf numFmtId="0" fontId="1" fillId="2" borderId="0" xfId="0" applyFont="1" applyFill="1" applyAlignment="1">
      <alignment horizontal="right" vertical="center" wrapText="1"/>
    </xf>
    <xf numFmtId="0" fontId="1" fillId="2" borderId="16" xfId="0" applyFont="1" applyFill="1" applyBorder="1" applyAlignment="1">
      <alignment horizontal="right" vertical="center" wrapText="1"/>
    </xf>
    <xf numFmtId="0" fontId="0" fillId="13" borderId="7" xfId="0"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FF93FF"/>
      <color rgb="FFFF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absolute">
    <xdr:from>
      <xdr:col>9</xdr:col>
      <xdr:colOff>17706</xdr:colOff>
      <xdr:row>1</xdr:row>
      <xdr:rowOff>130665</xdr:rowOff>
    </xdr:from>
    <xdr:to>
      <xdr:col>13</xdr:col>
      <xdr:colOff>461516</xdr:colOff>
      <xdr:row>8</xdr:row>
      <xdr:rowOff>386582</xdr:rowOff>
    </xdr:to>
    <xdr:pic>
      <xdr:nvPicPr>
        <xdr:cNvPr id="2" name="Picture 1" descr="A close up of a sign&#10;&#10;Description automatically generated">
          <a:extLst>
            <a:ext uri="{FF2B5EF4-FFF2-40B4-BE49-F238E27FC236}">
              <a16:creationId xmlns:a16="http://schemas.microsoft.com/office/drawing/2014/main" id="{785A8D4B-C73F-4E4A-AA95-223AEB31B483}"/>
            </a:ext>
          </a:extLst>
        </xdr:cNvPr>
        <xdr:cNvPicPr>
          <a:picLocks noChangeAspect="1"/>
        </xdr:cNvPicPr>
      </xdr:nvPicPr>
      <xdr:blipFill>
        <a:blip xmlns:r="http://schemas.openxmlformats.org/officeDocument/2006/relationships" r:embed="rId1">
          <a:alphaModFix/>
          <a:extLst>
            <a:ext uri="{28A0092B-C50C-407E-A947-70E740481C1C}">
              <a14:useLocalDpi xmlns:a14="http://schemas.microsoft.com/office/drawing/2010/main" val="0"/>
            </a:ext>
          </a:extLst>
        </a:blip>
        <a:stretch>
          <a:fillRect/>
        </a:stretch>
      </xdr:blipFill>
      <xdr:spPr>
        <a:xfrm>
          <a:off x="8590206" y="257665"/>
          <a:ext cx="2459935" cy="2470480"/>
        </a:xfrm>
        <a:prstGeom prst="rect">
          <a:avLst/>
        </a:prstGeom>
      </xdr:spPr>
    </xdr:pic>
    <xdr:clientData/>
  </xdr:twoCellAnchor>
  <xdr:twoCellAnchor>
    <xdr:from>
      <xdr:col>7</xdr:col>
      <xdr:colOff>58668</xdr:colOff>
      <xdr:row>10</xdr:row>
      <xdr:rowOff>83171</xdr:rowOff>
    </xdr:from>
    <xdr:to>
      <xdr:col>15</xdr:col>
      <xdr:colOff>381690</xdr:colOff>
      <xdr:row>16</xdr:row>
      <xdr:rowOff>214312</xdr:rowOff>
    </xdr:to>
    <xdr:sp macro="" textlink="">
      <xdr:nvSpPr>
        <xdr:cNvPr id="3" name="Callout: Line 2">
          <a:extLst>
            <a:ext uri="{FF2B5EF4-FFF2-40B4-BE49-F238E27FC236}">
              <a16:creationId xmlns:a16="http://schemas.microsoft.com/office/drawing/2014/main" id="{27B1081A-10CA-D8BF-03E0-FB2A08804632}"/>
            </a:ext>
          </a:extLst>
        </xdr:cNvPr>
        <xdr:cNvSpPr/>
      </xdr:nvSpPr>
      <xdr:spPr>
        <a:xfrm>
          <a:off x="7631043" y="3210546"/>
          <a:ext cx="4561647" cy="1996454"/>
        </a:xfrm>
        <a:prstGeom prst="borderCallout1">
          <a:avLst>
            <a:gd name="adj1" fmla="val 44930"/>
            <a:gd name="adj2" fmla="val 230"/>
            <a:gd name="adj3" fmla="val 75422"/>
            <a:gd name="adj4" fmla="val -21314"/>
          </a:avLst>
        </a:prstGeom>
        <a:solidFill>
          <a:schemeClr val="accent6">
            <a:lumMod val="60000"/>
            <a:lumOff val="40000"/>
          </a:schemeClr>
        </a:solidFill>
        <a:ln>
          <a:solidFill>
            <a:srgbClr val="00B050"/>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en-GB" sz="1400">
              <a:solidFill>
                <a:sysClr val="windowText" lastClr="000000"/>
              </a:solidFill>
            </a:rPr>
            <a:t>This is the amount of hours/FTE that can be paid the salaries in the pay bands. This</a:t>
          </a:r>
          <a:r>
            <a:rPr lang="en-GB" sz="1400" baseline="0">
              <a:solidFill>
                <a:sysClr val="windowText" lastClr="000000"/>
              </a:solidFill>
            </a:rPr>
            <a:t> is paid for from the 65% Kaupapa funding from your Kōhanga Reo plus gap funding from the crown.</a:t>
          </a:r>
          <a:br>
            <a:rPr lang="en-GB" sz="1400" baseline="0">
              <a:solidFill>
                <a:sysClr val="windowText" lastClr="000000"/>
              </a:solidFill>
            </a:rPr>
          </a:br>
          <a:br>
            <a:rPr lang="en-GB" sz="1400" baseline="0">
              <a:solidFill>
                <a:sysClr val="windowText" lastClr="000000"/>
              </a:solidFill>
            </a:rPr>
          </a:br>
          <a:r>
            <a:rPr lang="en-GB" sz="1400" baseline="0">
              <a:solidFill>
                <a:sysClr val="windowText" lastClr="000000"/>
              </a:solidFill>
            </a:rPr>
            <a:t>You can employ more kaimahi but they will be paid out of operational funds i.e. the remaining 35% of your Kaupapa funding or any other income your Kōhanga Reo receives.</a:t>
          </a:r>
          <a:endParaRPr lang="en-GB" sz="1400">
            <a:solidFill>
              <a:sysClr val="windowText" lastClr="000000"/>
            </a:solidFill>
          </a:endParaRPr>
        </a:p>
      </xdr:txBody>
    </xdr:sp>
    <xdr:clientData/>
  </xdr:twoCellAnchor>
  <xdr:twoCellAnchor>
    <xdr:from>
      <xdr:col>2</xdr:col>
      <xdr:colOff>1293811</xdr:colOff>
      <xdr:row>17</xdr:row>
      <xdr:rowOff>206029</xdr:rowOff>
    </xdr:from>
    <xdr:to>
      <xdr:col>2</xdr:col>
      <xdr:colOff>1658936</xdr:colOff>
      <xdr:row>19</xdr:row>
      <xdr:rowOff>124239</xdr:rowOff>
    </xdr:to>
    <xdr:sp macro="" textlink="">
      <xdr:nvSpPr>
        <xdr:cNvPr id="4" name="Arrow: Down 3">
          <a:extLst>
            <a:ext uri="{FF2B5EF4-FFF2-40B4-BE49-F238E27FC236}">
              <a16:creationId xmlns:a16="http://schemas.microsoft.com/office/drawing/2014/main" id="{A8890E0D-95B2-406A-B76B-3A469EAADAB6}"/>
            </a:ext>
          </a:extLst>
        </xdr:cNvPr>
        <xdr:cNvSpPr/>
      </xdr:nvSpPr>
      <xdr:spPr>
        <a:xfrm>
          <a:off x="1807333" y="5457203"/>
          <a:ext cx="365125" cy="448297"/>
        </a:xfrm>
        <a:prstGeom prst="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GB" sz="1100"/>
        </a:p>
      </xdr:txBody>
    </xdr:sp>
    <xdr:clientData/>
  </xdr:twoCellAnchor>
  <xdr:oneCellAnchor>
    <xdr:from>
      <xdr:col>2</xdr:col>
      <xdr:colOff>1664804</xdr:colOff>
      <xdr:row>17</xdr:row>
      <xdr:rowOff>231913</xdr:rowOff>
    </xdr:from>
    <xdr:ext cx="1432891" cy="264560"/>
    <xdr:sp macro="" textlink="">
      <xdr:nvSpPr>
        <xdr:cNvPr id="5" name="TextBox 4">
          <a:extLst>
            <a:ext uri="{FF2B5EF4-FFF2-40B4-BE49-F238E27FC236}">
              <a16:creationId xmlns:a16="http://schemas.microsoft.com/office/drawing/2014/main" id="{F3C7F0B9-DAEA-CF85-45B7-2804D8076C7A}"/>
            </a:ext>
          </a:extLst>
        </xdr:cNvPr>
        <xdr:cNvSpPr txBox="1"/>
      </xdr:nvSpPr>
      <xdr:spPr>
        <a:xfrm>
          <a:off x="2178326" y="5483087"/>
          <a:ext cx="14328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Allocation tab here</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464846</xdr:colOff>
      <xdr:row>27</xdr:row>
      <xdr:rowOff>16510</xdr:rowOff>
    </xdr:from>
    <xdr:to>
      <xdr:col>3</xdr:col>
      <xdr:colOff>913143</xdr:colOff>
      <xdr:row>27</xdr:row>
      <xdr:rowOff>171886</xdr:rowOff>
    </xdr:to>
    <xdr:sp macro="" textlink="">
      <xdr:nvSpPr>
        <xdr:cNvPr id="2" name="Arrow: Down 1">
          <a:extLst>
            <a:ext uri="{FF2B5EF4-FFF2-40B4-BE49-F238E27FC236}">
              <a16:creationId xmlns:a16="http://schemas.microsoft.com/office/drawing/2014/main" id="{7EA940A9-6F9A-44DF-A99D-B0C53A9A1F5F}"/>
            </a:ext>
          </a:extLst>
        </xdr:cNvPr>
        <xdr:cNvSpPr/>
      </xdr:nvSpPr>
      <xdr:spPr>
        <a:xfrm rot="3577117">
          <a:off x="4154607" y="6861399"/>
          <a:ext cx="155376" cy="448297"/>
        </a:xfrm>
        <a:prstGeom prst="downArrow">
          <a:avLst/>
        </a:prstGeom>
        <a:solidFill>
          <a:srgbClr val="FF0000"/>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GB" sz="1100"/>
        </a:p>
      </xdr:txBody>
    </xdr:sp>
    <xdr:clientData/>
  </xdr:twoCellAnchor>
  <xdr:oneCellAnchor>
    <xdr:from>
      <xdr:col>3</xdr:col>
      <xdr:colOff>904875</xdr:colOff>
      <xdr:row>26</xdr:row>
      <xdr:rowOff>85725</xdr:rowOff>
    </xdr:from>
    <xdr:ext cx="1647825" cy="264560"/>
    <xdr:sp macro="" textlink="">
      <xdr:nvSpPr>
        <xdr:cNvPr id="3" name="TextBox 2">
          <a:extLst>
            <a:ext uri="{FF2B5EF4-FFF2-40B4-BE49-F238E27FC236}">
              <a16:creationId xmlns:a16="http://schemas.microsoft.com/office/drawing/2014/main" id="{49F98302-343D-4E7E-8FBF-07653894582A}"/>
            </a:ext>
          </a:extLst>
        </xdr:cNvPr>
        <xdr:cNvSpPr txBox="1"/>
      </xdr:nvSpPr>
      <xdr:spPr>
        <a:xfrm>
          <a:off x="4448175" y="6838950"/>
          <a:ext cx="16478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Contract info tab here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7CC64-11C4-4342-AF8F-87E68AC9EDB6}">
  <sheetPr>
    <tabColor theme="1"/>
  </sheetPr>
  <dimension ref="A1:Z31"/>
  <sheetViews>
    <sheetView tabSelected="1" zoomScale="115" zoomScaleNormal="115" workbookViewId="0">
      <selection activeCell="E6" sqref="E6:E7"/>
    </sheetView>
  </sheetViews>
  <sheetFormatPr defaultRowHeight="21"/>
  <cols>
    <col min="1" max="1" width="3.5703125" customWidth="1"/>
    <col min="2" max="2" width="4.140625" style="28" customWidth="1"/>
    <col min="3" max="3" width="75.140625" customWidth="1"/>
    <col min="4" max="4" width="4" customWidth="1"/>
    <col min="5" max="5" width="12.7109375" style="1" customWidth="1"/>
    <col min="6" max="6" width="9.140625" customWidth="1"/>
    <col min="7" max="7" width="4.7109375" customWidth="1"/>
    <col min="8" max="8" width="12.28515625" bestFit="1" customWidth="1"/>
    <col min="9" max="10" width="2.7109375" bestFit="1" customWidth="1"/>
  </cols>
  <sheetData>
    <row r="1" spans="1:26" ht="9.75" customHeight="1">
      <c r="A1" s="5"/>
      <c r="B1" s="20"/>
      <c r="C1" s="5"/>
      <c r="D1" s="5"/>
      <c r="E1" s="5"/>
      <c r="F1" s="5"/>
      <c r="G1" s="5"/>
      <c r="H1" s="5"/>
      <c r="I1" s="5"/>
      <c r="J1" s="5"/>
      <c r="K1" s="5"/>
      <c r="L1" s="5"/>
      <c r="M1" s="5"/>
      <c r="N1" s="5"/>
      <c r="O1" s="5"/>
      <c r="P1" s="5"/>
      <c r="Q1" s="5"/>
      <c r="R1" s="5"/>
      <c r="S1" s="5"/>
      <c r="T1" s="5"/>
      <c r="U1" s="5"/>
      <c r="V1" s="5"/>
      <c r="W1" s="5"/>
      <c r="X1" s="5"/>
      <c r="Y1" s="5"/>
      <c r="Z1" s="5"/>
    </row>
    <row r="2" spans="1:26" ht="23.25">
      <c r="A2" s="91" t="s">
        <v>0</v>
      </c>
      <c r="B2" s="91"/>
      <c r="C2" s="91"/>
      <c r="D2" s="91"/>
      <c r="E2" s="91"/>
      <c r="F2" s="91"/>
      <c r="G2" s="91"/>
      <c r="H2" s="91"/>
      <c r="I2" s="30"/>
      <c r="J2" s="30"/>
      <c r="K2" s="30"/>
      <c r="L2" s="5"/>
      <c r="M2" s="5"/>
      <c r="N2" s="5"/>
      <c r="O2" s="5"/>
      <c r="P2" s="5"/>
      <c r="Q2" s="5"/>
      <c r="R2" s="5"/>
      <c r="S2" s="5"/>
      <c r="T2" s="5"/>
      <c r="U2" s="5"/>
      <c r="V2" s="5"/>
      <c r="W2" s="5"/>
      <c r="X2" s="5"/>
      <c r="Y2" s="5"/>
      <c r="Z2" s="5"/>
    </row>
    <row r="3" spans="1:26" ht="10.5" customHeight="1">
      <c r="A3" s="2"/>
      <c r="B3" s="20"/>
      <c r="C3" s="21"/>
      <c r="D3" s="21"/>
      <c r="E3" s="21"/>
      <c r="F3" s="21"/>
      <c r="G3" s="21"/>
      <c r="H3" s="21"/>
      <c r="I3" s="21"/>
      <c r="J3" s="21"/>
      <c r="K3" s="21"/>
      <c r="L3" s="5"/>
      <c r="M3" s="5"/>
      <c r="N3" s="5"/>
      <c r="O3" s="5"/>
      <c r="P3" s="5"/>
      <c r="Q3" s="5"/>
      <c r="R3" s="5"/>
      <c r="S3" s="5"/>
      <c r="T3" s="5"/>
      <c r="U3" s="5"/>
      <c r="V3" s="5"/>
      <c r="W3" s="5"/>
      <c r="X3" s="5"/>
      <c r="Y3" s="5"/>
      <c r="Z3" s="5"/>
    </row>
    <row r="4" spans="1:26" ht="37.5" customHeight="1">
      <c r="A4" s="2"/>
      <c r="B4" s="20"/>
      <c r="C4" s="92" t="s">
        <v>1</v>
      </c>
      <c r="D4" s="92"/>
      <c r="E4" s="92"/>
      <c r="F4" s="92"/>
      <c r="G4" s="92"/>
      <c r="H4" s="21"/>
      <c r="I4" s="21"/>
      <c r="J4" s="21"/>
      <c r="K4" s="21"/>
      <c r="L4" s="5"/>
      <c r="M4" s="5"/>
      <c r="N4" s="5"/>
      <c r="O4" s="5"/>
      <c r="P4" s="5"/>
      <c r="Q4" s="5"/>
      <c r="R4" s="5"/>
      <c r="S4" s="5"/>
      <c r="T4" s="5"/>
      <c r="U4" s="5"/>
      <c r="V4" s="5"/>
      <c r="W4" s="5"/>
      <c r="X4" s="5"/>
      <c r="Y4" s="5"/>
      <c r="Z4" s="5"/>
    </row>
    <row r="5" spans="1:26" ht="21.75" thickBot="1">
      <c r="A5" s="2"/>
      <c r="B5" s="20"/>
      <c r="C5" s="92"/>
      <c r="D5" s="92"/>
      <c r="E5" s="92"/>
      <c r="F5" s="92"/>
      <c r="G5" s="92"/>
      <c r="H5" s="2"/>
      <c r="I5" s="2"/>
      <c r="J5" s="2"/>
      <c r="K5" s="2"/>
      <c r="L5" s="5"/>
      <c r="M5" s="5"/>
      <c r="N5" s="5"/>
      <c r="O5" s="5"/>
      <c r="P5" s="5"/>
      <c r="Q5" s="5"/>
      <c r="R5" s="5"/>
      <c r="S5" s="5"/>
      <c r="T5" s="5"/>
      <c r="U5" s="5"/>
      <c r="V5" s="5"/>
      <c r="W5" s="5"/>
      <c r="X5" s="5"/>
      <c r="Y5" s="5"/>
      <c r="Z5" s="5"/>
    </row>
    <row r="6" spans="1:26">
      <c r="A6" s="2"/>
      <c r="B6" s="27">
        <v>1</v>
      </c>
      <c r="C6" s="22" t="s">
        <v>2</v>
      </c>
      <c r="D6" s="9"/>
      <c r="E6" s="89" t="s">
        <v>3</v>
      </c>
      <c r="F6" s="2" t="s">
        <v>4</v>
      </c>
      <c r="H6" s="2"/>
      <c r="I6" s="2"/>
      <c r="J6" s="2"/>
      <c r="K6" s="2"/>
      <c r="L6" s="5"/>
      <c r="M6" s="5"/>
      <c r="N6" s="5"/>
      <c r="O6" s="5"/>
      <c r="P6" s="5"/>
      <c r="Q6" s="5"/>
      <c r="R6" s="5"/>
      <c r="S6" s="5"/>
      <c r="T6" s="5"/>
      <c r="U6" s="5"/>
      <c r="V6" s="5"/>
      <c r="W6" s="5"/>
      <c r="X6" s="5"/>
      <c r="Y6" s="5"/>
      <c r="Z6" s="5"/>
    </row>
    <row r="7" spans="1:26" ht="38.25" thickBot="1">
      <c r="A7" s="2"/>
      <c r="B7" s="27"/>
      <c r="C7" s="23" t="s">
        <v>5</v>
      </c>
      <c r="D7" s="4"/>
      <c r="E7" s="90"/>
      <c r="F7" s="2"/>
      <c r="G7" s="2"/>
      <c r="H7" s="2"/>
      <c r="I7" s="2"/>
      <c r="J7" s="2"/>
      <c r="K7" s="2"/>
      <c r="L7" s="5"/>
      <c r="M7" s="5"/>
      <c r="N7" s="5"/>
      <c r="O7" s="5"/>
      <c r="P7" s="5"/>
      <c r="Q7" s="5"/>
      <c r="R7" s="5"/>
      <c r="S7" s="5"/>
      <c r="T7" s="5"/>
      <c r="U7" s="5"/>
      <c r="V7" s="5"/>
      <c r="W7" s="5"/>
      <c r="X7" s="5"/>
      <c r="Y7" s="5"/>
      <c r="Z7" s="5"/>
    </row>
    <row r="8" spans="1:26" ht="21.75" thickBot="1">
      <c r="A8" s="2"/>
      <c r="B8" s="27"/>
      <c r="C8" s="23"/>
      <c r="D8" s="4"/>
      <c r="E8" s="3"/>
      <c r="F8" s="2"/>
      <c r="G8" s="2"/>
      <c r="H8" s="2"/>
      <c r="I8" s="2"/>
      <c r="J8" s="2"/>
      <c r="K8" s="2"/>
      <c r="L8" s="5"/>
      <c r="M8" s="5"/>
      <c r="N8" s="5"/>
      <c r="O8" s="5"/>
      <c r="P8" s="5"/>
      <c r="Q8" s="5"/>
      <c r="R8" s="5"/>
      <c r="S8" s="5"/>
      <c r="T8" s="5"/>
      <c r="U8" s="5"/>
      <c r="V8" s="5"/>
      <c r="W8" s="5"/>
      <c r="X8" s="5"/>
      <c r="Y8" s="5"/>
      <c r="Z8" s="5"/>
    </row>
    <row r="9" spans="1:26" ht="38.25" thickBot="1">
      <c r="A9" s="2"/>
      <c r="B9" s="27">
        <v>2</v>
      </c>
      <c r="C9" s="22" t="s">
        <v>6</v>
      </c>
      <c r="D9" s="9"/>
      <c r="E9" s="81">
        <v>0</v>
      </c>
      <c r="F9" s="2"/>
      <c r="G9" s="2"/>
      <c r="H9" s="2"/>
      <c r="I9" s="2"/>
      <c r="J9" s="2"/>
      <c r="K9" s="2"/>
      <c r="L9" s="5"/>
      <c r="M9" s="5"/>
      <c r="N9" s="5"/>
      <c r="O9" s="5"/>
      <c r="P9" s="5"/>
      <c r="Q9" s="5"/>
      <c r="R9" s="5"/>
      <c r="S9" s="5"/>
      <c r="T9" s="5"/>
      <c r="U9" s="5"/>
      <c r="V9" s="5"/>
      <c r="W9" s="5"/>
      <c r="X9" s="5"/>
      <c r="Y9" s="5"/>
      <c r="Z9" s="5"/>
    </row>
    <row r="10" spans="1:26" ht="24" thickBot="1">
      <c r="A10" s="2"/>
      <c r="B10" s="27"/>
      <c r="C10" s="23"/>
      <c r="D10" s="4"/>
      <c r="E10" s="19"/>
      <c r="F10" s="2"/>
      <c r="G10" s="2"/>
      <c r="H10" s="2"/>
      <c r="I10" s="2"/>
      <c r="J10" s="2"/>
      <c r="K10" s="2"/>
      <c r="L10" s="5"/>
      <c r="M10" s="5"/>
      <c r="N10" s="5"/>
      <c r="O10" s="5"/>
      <c r="P10" s="5"/>
      <c r="Q10" s="5"/>
      <c r="R10" s="5"/>
      <c r="S10" s="5"/>
      <c r="T10" s="5"/>
      <c r="U10" s="5"/>
      <c r="V10" s="5"/>
      <c r="W10" s="5"/>
      <c r="X10" s="5"/>
      <c r="Y10" s="5"/>
      <c r="Z10" s="5"/>
    </row>
    <row r="11" spans="1:26" ht="38.25" thickBot="1">
      <c r="A11" s="2"/>
      <c r="B11" s="27">
        <v>3</v>
      </c>
      <c r="C11" s="24" t="s">
        <v>7</v>
      </c>
      <c r="D11" s="10"/>
      <c r="E11" s="81">
        <v>0</v>
      </c>
      <c r="F11" s="2"/>
      <c r="G11" s="32"/>
      <c r="H11" s="2"/>
      <c r="I11" s="2"/>
      <c r="J11" s="2"/>
      <c r="K11" s="2"/>
      <c r="L11" s="5"/>
      <c r="M11" s="5"/>
      <c r="N11" s="5"/>
      <c r="O11" s="5"/>
      <c r="P11" s="5"/>
      <c r="Q11" s="5"/>
      <c r="R11" s="5"/>
      <c r="S11" s="5"/>
      <c r="T11" s="5"/>
      <c r="U11" s="5"/>
      <c r="V11" s="5"/>
      <c r="W11" s="5"/>
      <c r="X11" s="5"/>
      <c r="Y11" s="5"/>
      <c r="Z11" s="5"/>
    </row>
    <row r="12" spans="1:26">
      <c r="A12" s="2"/>
      <c r="B12" s="27"/>
      <c r="C12" s="25"/>
      <c r="D12" s="2"/>
      <c r="E12" s="3"/>
      <c r="F12" s="2"/>
      <c r="G12" s="2"/>
      <c r="H12" s="2"/>
      <c r="I12" s="2"/>
      <c r="J12" s="2"/>
      <c r="K12" s="2"/>
      <c r="L12" s="5"/>
      <c r="M12" s="5"/>
      <c r="N12" s="5"/>
      <c r="O12" s="5"/>
      <c r="P12" s="5"/>
      <c r="Q12" s="5"/>
      <c r="R12" s="5"/>
      <c r="S12" s="5"/>
      <c r="T12" s="5"/>
      <c r="U12" s="5"/>
      <c r="V12" s="5"/>
      <c r="W12" s="5"/>
      <c r="X12" s="5"/>
      <c r="Y12" s="5"/>
      <c r="Z12" s="5"/>
    </row>
    <row r="13" spans="1:26" ht="21.75" thickBot="1">
      <c r="A13" s="2"/>
      <c r="B13" s="27">
        <v>4</v>
      </c>
      <c r="C13" s="26" t="s">
        <v>8</v>
      </c>
      <c r="D13" s="8"/>
      <c r="E13" s="31">
        <f>E9+E11</f>
        <v>0</v>
      </c>
      <c r="F13" s="2"/>
      <c r="G13" s="2"/>
      <c r="H13" s="2"/>
      <c r="I13" s="2"/>
      <c r="J13" s="2"/>
      <c r="K13" s="2"/>
      <c r="L13" s="5"/>
      <c r="M13" s="5"/>
      <c r="N13" s="5"/>
      <c r="O13" s="5"/>
      <c r="P13" s="5"/>
      <c r="Q13" s="5"/>
      <c r="R13" s="5"/>
      <c r="S13" s="5"/>
      <c r="T13" s="5"/>
      <c r="U13" s="5"/>
      <c r="V13" s="5"/>
      <c r="W13" s="5"/>
      <c r="X13" s="5"/>
      <c r="Y13" s="5"/>
      <c r="Z13" s="5"/>
    </row>
    <row r="14" spans="1:26" ht="21.75" thickTop="1">
      <c r="A14" s="2"/>
      <c r="B14" s="27"/>
      <c r="C14" s="25"/>
      <c r="D14" s="2"/>
      <c r="E14" s="3"/>
      <c r="F14" s="2"/>
      <c r="G14" s="2"/>
      <c r="I14" s="2"/>
      <c r="J14" s="2"/>
      <c r="K14" s="2"/>
      <c r="L14" s="5"/>
      <c r="M14" s="5"/>
      <c r="N14" s="5"/>
      <c r="O14" s="5"/>
      <c r="P14" s="5"/>
      <c r="Q14" s="5"/>
      <c r="R14" s="5"/>
      <c r="S14" s="5"/>
      <c r="T14" s="5"/>
      <c r="U14" s="5"/>
      <c r="V14" s="5"/>
      <c r="W14" s="5"/>
      <c r="X14" s="5"/>
      <c r="Y14" s="5"/>
      <c r="Z14" s="5"/>
    </row>
    <row r="15" spans="1:26" ht="21.75" thickBot="1">
      <c r="A15" s="2"/>
      <c r="B15" s="27">
        <v>5</v>
      </c>
      <c r="C15" s="26" t="s">
        <v>9</v>
      </c>
      <c r="D15" s="8"/>
      <c r="E15" s="2"/>
      <c r="F15" s="2"/>
      <c r="G15" s="2"/>
      <c r="H15" s="27"/>
      <c r="I15" s="2"/>
      <c r="J15" s="2"/>
      <c r="K15" s="2"/>
      <c r="L15" s="5"/>
      <c r="M15" s="5"/>
      <c r="N15" s="5"/>
      <c r="O15" s="5"/>
      <c r="P15" s="5"/>
      <c r="Q15" s="5"/>
      <c r="R15" s="5"/>
      <c r="S15" s="5"/>
      <c r="T15" s="5"/>
      <c r="U15" s="5"/>
      <c r="V15" s="5"/>
      <c r="W15" s="5"/>
      <c r="X15" s="5"/>
      <c r="Y15" s="5"/>
      <c r="Z15" s="5"/>
    </row>
    <row r="16" spans="1:26" ht="21.75" thickBot="1">
      <c r="A16" s="2"/>
      <c r="B16" s="20"/>
      <c r="C16" s="23" t="s">
        <v>10</v>
      </c>
      <c r="D16" s="6"/>
      <c r="E16" s="39">
        <f>IF(E6="Quality funding",IF(E13&gt;20,Recheck!I4,Recheck!J5),IF(E13&gt;20,Recheck!I9,Recheck!J10))</f>
        <v>0</v>
      </c>
      <c r="F16" s="40" t="s">
        <v>11</v>
      </c>
      <c r="H16" s="5"/>
      <c r="I16" s="5"/>
      <c r="J16" s="5"/>
      <c r="K16" s="5"/>
      <c r="L16" s="5"/>
      <c r="M16" s="5"/>
      <c r="N16" s="5"/>
      <c r="O16" s="5"/>
      <c r="P16" s="5"/>
      <c r="Q16" s="5"/>
      <c r="R16" s="5"/>
      <c r="S16" s="5"/>
      <c r="T16" s="5"/>
      <c r="U16" s="5"/>
      <c r="V16" s="5"/>
      <c r="W16" s="5"/>
      <c r="X16" s="5"/>
      <c r="Y16" s="5"/>
      <c r="Z16" s="5"/>
    </row>
    <row r="17" spans="1:26" ht="21.75" thickBot="1">
      <c r="A17" s="2"/>
      <c r="B17" s="20"/>
      <c r="C17" s="29" t="s">
        <v>12</v>
      </c>
      <c r="D17" s="46" t="s">
        <v>13</v>
      </c>
      <c r="E17" s="39">
        <f>E16*40</f>
        <v>0</v>
      </c>
      <c r="F17" s="40" t="s">
        <v>14</v>
      </c>
      <c r="G17" s="2"/>
      <c r="H17" s="5"/>
      <c r="I17" s="5"/>
      <c r="J17" s="5"/>
      <c r="K17" s="5"/>
      <c r="L17" s="5"/>
      <c r="M17" s="5"/>
      <c r="N17" s="5"/>
      <c r="O17" s="5"/>
      <c r="P17" s="5"/>
      <c r="Q17" s="5"/>
      <c r="R17" s="5"/>
      <c r="S17" s="5"/>
      <c r="T17" s="5"/>
      <c r="U17" s="5"/>
      <c r="V17" s="5"/>
      <c r="W17" s="5"/>
      <c r="X17" s="5"/>
      <c r="Y17" s="5"/>
      <c r="Z17" s="5"/>
    </row>
    <row r="18" spans="1:26">
      <c r="A18" s="2"/>
      <c r="B18" s="20"/>
      <c r="C18" s="2"/>
      <c r="D18" s="2"/>
      <c r="E18" s="3"/>
      <c r="F18" s="2"/>
      <c r="G18" s="2"/>
      <c r="H18" s="5"/>
      <c r="I18" s="5"/>
      <c r="J18" s="5"/>
      <c r="K18" s="5"/>
      <c r="L18" s="5"/>
      <c r="M18" s="5"/>
      <c r="N18" s="5"/>
      <c r="O18" s="5"/>
      <c r="P18" s="5"/>
      <c r="Q18" s="5"/>
      <c r="R18" s="5"/>
      <c r="S18" s="5"/>
      <c r="T18" s="5"/>
      <c r="U18" s="5"/>
      <c r="V18" s="5"/>
      <c r="W18" s="5"/>
      <c r="X18" s="5"/>
      <c r="Y18" s="5"/>
      <c r="Z18" s="5"/>
    </row>
    <row r="19" spans="1:26">
      <c r="A19" s="2"/>
      <c r="B19" s="20"/>
      <c r="D19" s="2"/>
      <c r="E19" s="3"/>
      <c r="F19" s="2"/>
      <c r="G19" s="2"/>
      <c r="H19" s="2"/>
      <c r="I19" s="2"/>
      <c r="J19" s="2"/>
      <c r="K19" s="2"/>
      <c r="L19" s="5"/>
      <c r="M19" s="5"/>
      <c r="N19" s="5"/>
      <c r="O19" s="5"/>
      <c r="P19" s="5"/>
      <c r="Q19" s="5"/>
      <c r="R19" s="5"/>
      <c r="S19" s="5"/>
      <c r="T19" s="5"/>
      <c r="U19" s="5"/>
      <c r="V19" s="5"/>
      <c r="W19" s="5"/>
      <c r="X19" s="5"/>
      <c r="Y19" s="5"/>
      <c r="Z19" s="5"/>
    </row>
    <row r="20" spans="1:26" ht="15">
      <c r="A20" s="2"/>
      <c r="B20" s="2"/>
      <c r="C20" s="2"/>
      <c r="D20" s="2"/>
      <c r="E20" s="2"/>
      <c r="F20" s="2"/>
      <c r="G20" s="2"/>
      <c r="H20" s="2"/>
      <c r="I20" s="2"/>
      <c r="J20" s="2"/>
      <c r="K20" s="2"/>
      <c r="L20" s="2"/>
      <c r="M20" s="2"/>
      <c r="N20" s="2"/>
      <c r="O20" s="2"/>
      <c r="P20" s="2"/>
      <c r="Q20" s="2"/>
      <c r="R20" s="5"/>
      <c r="S20" s="5"/>
      <c r="T20" s="5"/>
      <c r="U20" s="5"/>
      <c r="V20" s="5"/>
      <c r="W20" s="5"/>
      <c r="X20" s="5"/>
      <c r="Y20" s="5"/>
      <c r="Z20" s="5"/>
    </row>
    <row r="21" spans="1:26" ht="15">
      <c r="A21" s="2"/>
      <c r="B21" s="2"/>
      <c r="C21" s="2"/>
      <c r="D21" s="2"/>
      <c r="E21" s="2"/>
      <c r="F21" s="2"/>
      <c r="G21" s="2"/>
      <c r="H21" s="2"/>
      <c r="I21" s="2"/>
      <c r="J21" s="2"/>
      <c r="K21" s="2"/>
      <c r="L21" s="2"/>
      <c r="M21" s="2"/>
      <c r="N21" s="2"/>
      <c r="O21" s="2"/>
      <c r="P21" s="2"/>
      <c r="Q21" s="2"/>
      <c r="R21" s="5"/>
      <c r="S21" s="5"/>
      <c r="T21" s="5"/>
      <c r="U21" s="5"/>
      <c r="V21" s="5"/>
      <c r="W21" s="5"/>
      <c r="X21" s="5"/>
      <c r="Y21" s="5"/>
      <c r="Z21" s="5"/>
    </row>
    <row r="22" spans="1:26" ht="15">
      <c r="A22" s="2"/>
      <c r="B22" s="2"/>
      <c r="C22" s="2"/>
      <c r="D22" s="2"/>
      <c r="E22" s="2"/>
      <c r="F22" s="2"/>
      <c r="G22" s="2"/>
      <c r="H22" s="2"/>
      <c r="I22" s="2"/>
      <c r="J22" s="2"/>
      <c r="K22" s="2"/>
      <c r="L22" s="2"/>
      <c r="M22" s="2"/>
      <c r="N22" s="2"/>
      <c r="O22" s="2"/>
      <c r="P22" s="2"/>
      <c r="Q22" s="2"/>
      <c r="R22" s="5"/>
      <c r="S22" s="5"/>
      <c r="T22" s="5"/>
      <c r="U22" s="5"/>
      <c r="V22" s="5"/>
      <c r="W22" s="5"/>
      <c r="X22" s="5"/>
      <c r="Y22" s="5"/>
      <c r="Z22" s="5"/>
    </row>
    <row r="23" spans="1:26" ht="15">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15">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15">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15">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5">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15">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5">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5">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5">
      <c r="A31" s="5"/>
      <c r="B31" s="5"/>
      <c r="C31" s="5"/>
      <c r="D31" s="5"/>
      <c r="E31" s="5"/>
      <c r="F31" s="5"/>
      <c r="G31" s="5"/>
      <c r="H31" s="5"/>
      <c r="I31" s="5"/>
      <c r="J31" s="5"/>
      <c r="K31" s="5"/>
      <c r="L31" s="5"/>
      <c r="M31" s="5"/>
      <c r="N31" s="5"/>
      <c r="O31" s="5"/>
      <c r="P31" s="5"/>
      <c r="Q31" s="5"/>
      <c r="R31" s="5"/>
      <c r="S31" s="5"/>
      <c r="T31" s="5"/>
      <c r="U31" s="5"/>
      <c r="V31" s="5"/>
      <c r="W31" s="5"/>
      <c r="X31" s="5"/>
      <c r="Y31" s="5"/>
      <c r="Z31" s="5"/>
    </row>
  </sheetData>
  <sheetProtection algorithmName="SHA-512" hashValue="lxBVbij5faln3nOPrGVmVO2/twuJ1CyR3jOuX5yu0Wgj4NaWtNp0pFLzk7GZQNcojDYYgRdNcLtZwjO18amWiQ==" saltValue="XddUMbMwVT9Vex5D+3TSJw==" spinCount="100000" sheet="1" objects="1" selectLockedCells="1"/>
  <mergeCells count="3">
    <mergeCell ref="E6:E7"/>
    <mergeCell ref="A2:H2"/>
    <mergeCell ref="C4:G5"/>
  </mergeCells>
  <pageMargins left="0.7" right="0.7" top="0.75" bottom="0.75" header="0.3" footer="0.3"/>
  <pageSetup paperSize="8" orientation="landscape" r:id="rId1"/>
  <headerFooter>
    <oddHeader>&amp;C&amp;G</oddHead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5D3E9F1B-B92E-4A54-8156-238D39DBE766}">
          <x14:formula1>
            <xm:f>Recheck!$B$16:$B$17</xm:f>
          </x14:formula1>
          <xm:sqref>E6:E7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11DAF-B7D5-4948-88AA-3F6869B1A758}">
  <sheetPr>
    <tabColor rgb="FF92D050"/>
  </sheetPr>
  <dimension ref="A1:U39"/>
  <sheetViews>
    <sheetView zoomScaleNormal="100" workbookViewId="0">
      <selection activeCell="F14" sqref="F14"/>
    </sheetView>
  </sheetViews>
  <sheetFormatPr defaultColWidth="9.140625" defaultRowHeight="18.75"/>
  <cols>
    <col min="1" max="1" width="3.42578125" style="41" customWidth="1"/>
    <col min="2" max="2" width="30.140625" style="41" customWidth="1"/>
    <col min="3" max="3" width="19.5703125" style="41" customWidth="1"/>
    <col min="4" max="4" width="22.7109375" style="41" customWidth="1"/>
    <col min="5" max="5" width="9.140625" style="41"/>
    <col min="6" max="6" width="30.140625" style="41" bestFit="1" customWidth="1"/>
    <col min="7" max="7" width="19.5703125" style="41" customWidth="1"/>
    <col min="8" max="8" width="21.7109375" style="41" customWidth="1"/>
    <col min="9" max="9" width="3.5703125" style="41" customWidth="1"/>
    <col min="10" max="12" width="9.140625" style="41"/>
    <col min="13" max="13" width="11.28515625" style="41" customWidth="1"/>
    <col min="14" max="16384" width="9.140625" style="41"/>
  </cols>
  <sheetData>
    <row r="1" spans="1:21" ht="19.5" thickBot="1">
      <c r="A1" s="25"/>
      <c r="B1" s="25"/>
      <c r="C1" s="25"/>
      <c r="D1" s="25"/>
      <c r="E1" s="25"/>
      <c r="F1" s="25"/>
      <c r="G1" s="25"/>
      <c r="H1" s="25"/>
      <c r="I1" s="25"/>
      <c r="J1" s="25"/>
      <c r="K1" s="25"/>
      <c r="L1" s="25"/>
      <c r="M1" s="25"/>
      <c r="N1" s="25"/>
      <c r="O1" s="25"/>
      <c r="P1" s="25"/>
      <c r="Q1" s="25"/>
      <c r="R1" s="25"/>
      <c r="S1" s="25"/>
      <c r="T1" s="25"/>
      <c r="U1" s="25"/>
    </row>
    <row r="2" spans="1:21" ht="19.5" customHeight="1" thickBot="1">
      <c r="A2" s="25"/>
      <c r="B2" s="43" t="s">
        <v>15</v>
      </c>
      <c r="C2" s="44">
        <f>'1. FTE Calculator'!E17</f>
        <v>0</v>
      </c>
      <c r="D2" s="50" t="s">
        <v>16</v>
      </c>
      <c r="E2" s="25"/>
      <c r="F2" s="94" t="s">
        <v>17</v>
      </c>
      <c r="G2" s="95"/>
      <c r="H2" s="95"/>
      <c r="I2" s="25"/>
      <c r="K2" s="48"/>
      <c r="L2" s="48"/>
      <c r="M2" s="48"/>
      <c r="N2" s="48"/>
      <c r="O2" s="48"/>
      <c r="P2" s="48"/>
      <c r="Q2" s="48"/>
      <c r="R2" s="48"/>
      <c r="S2" s="48"/>
      <c r="T2" s="48"/>
      <c r="U2" s="25"/>
    </row>
    <row r="3" spans="1:21" ht="19.5" thickBot="1">
      <c r="A3" s="25"/>
      <c r="B3" s="43" t="s">
        <v>18</v>
      </c>
      <c r="C3" s="49">
        <f>C2-C6-C7-C8-C9-C10-C11-C12-C13-C14-C15-C16-C17-C18-C19-C20-C21-C22-C23-C24-C25-C26</f>
        <v>0</v>
      </c>
      <c r="D3" s="51" t="s">
        <v>19</v>
      </c>
      <c r="E3" s="25"/>
      <c r="F3" s="95"/>
      <c r="G3" s="95"/>
      <c r="H3" s="95"/>
      <c r="I3" s="25"/>
      <c r="J3" s="26" t="s">
        <v>20</v>
      </c>
      <c r="K3" s="25"/>
      <c r="L3" s="48"/>
      <c r="M3" s="48"/>
      <c r="N3" s="48">
        <f>C28</f>
        <v>0</v>
      </c>
      <c r="O3" s="48"/>
      <c r="P3" s="48"/>
      <c r="Q3" s="48"/>
      <c r="R3" s="48"/>
      <c r="S3" s="48"/>
      <c r="T3" s="48"/>
      <c r="U3" s="25"/>
    </row>
    <row r="4" spans="1:21" ht="23.25" customHeight="1">
      <c r="A4" s="25"/>
      <c r="B4" s="25"/>
      <c r="C4" s="25"/>
      <c r="D4" s="25"/>
      <c r="E4" s="25"/>
      <c r="F4" s="95"/>
      <c r="G4" s="95"/>
      <c r="H4" s="95"/>
      <c r="I4" s="25"/>
      <c r="J4" s="26" t="s">
        <v>21</v>
      </c>
      <c r="K4" s="53"/>
      <c r="L4" s="53"/>
      <c r="M4" s="53"/>
      <c r="N4" s="55">
        <f>G28</f>
        <v>0</v>
      </c>
      <c r="O4" s="48"/>
      <c r="P4" s="48"/>
      <c r="Q4" s="48"/>
      <c r="R4" s="48"/>
      <c r="S4" s="48"/>
      <c r="T4" s="48"/>
      <c r="U4" s="25"/>
    </row>
    <row r="5" spans="1:21" s="42" customFormat="1" ht="56.25" customHeight="1">
      <c r="A5" s="45"/>
      <c r="B5" s="47" t="s">
        <v>22</v>
      </c>
      <c r="C5" s="47" t="s">
        <v>23</v>
      </c>
      <c r="D5" s="47" t="s">
        <v>24</v>
      </c>
      <c r="E5" s="45"/>
      <c r="F5" s="52" t="s">
        <v>22</v>
      </c>
      <c r="G5" s="52" t="s">
        <v>23</v>
      </c>
      <c r="H5" s="52" t="s">
        <v>24</v>
      </c>
      <c r="I5" s="25"/>
      <c r="J5" s="53"/>
      <c r="K5" s="53"/>
      <c r="L5" s="53"/>
      <c r="M5" s="53"/>
      <c r="N5" s="54">
        <f>SUM(N3:N4)</f>
        <v>0</v>
      </c>
      <c r="O5" s="48"/>
      <c r="P5" s="48"/>
      <c r="Q5" s="48"/>
      <c r="R5" s="48"/>
      <c r="S5" s="48"/>
      <c r="T5" s="48"/>
      <c r="U5" s="25"/>
    </row>
    <row r="6" spans="1:21" ht="18.75" customHeight="1">
      <c r="A6" s="25"/>
      <c r="B6" s="56" t="s">
        <v>25</v>
      </c>
      <c r="C6" s="56">
        <v>0</v>
      </c>
      <c r="D6" s="56" t="s">
        <v>25</v>
      </c>
      <c r="E6" s="25"/>
      <c r="F6" s="57" t="s">
        <v>25</v>
      </c>
      <c r="G6" s="57">
        <v>0</v>
      </c>
      <c r="H6" s="57" t="s">
        <v>25</v>
      </c>
      <c r="I6" s="25"/>
      <c r="J6" s="92" t="s">
        <v>26</v>
      </c>
      <c r="K6" s="92"/>
      <c r="L6" s="92"/>
      <c r="M6" s="92"/>
      <c r="N6" s="92"/>
      <c r="O6" s="92"/>
      <c r="P6" s="92"/>
      <c r="Q6" s="92"/>
      <c r="R6" s="92"/>
      <c r="S6" s="92"/>
      <c r="T6" s="92"/>
      <c r="U6" s="25"/>
    </row>
    <row r="7" spans="1:21">
      <c r="A7" s="25"/>
      <c r="B7" s="56" t="s">
        <v>25</v>
      </c>
      <c r="C7" s="56">
        <v>0</v>
      </c>
      <c r="D7" s="56" t="s">
        <v>25</v>
      </c>
      <c r="E7" s="25"/>
      <c r="F7" s="57" t="s">
        <v>25</v>
      </c>
      <c r="G7" s="57">
        <v>0</v>
      </c>
      <c r="H7" s="57" t="s">
        <v>25</v>
      </c>
      <c r="I7" s="25"/>
      <c r="J7" s="92"/>
      <c r="K7" s="92"/>
      <c r="L7" s="92"/>
      <c r="M7" s="92"/>
      <c r="N7" s="92"/>
      <c r="O7" s="92"/>
      <c r="P7" s="92"/>
      <c r="Q7" s="92"/>
      <c r="R7" s="92"/>
      <c r="S7" s="92"/>
      <c r="T7" s="92"/>
      <c r="U7" s="25"/>
    </row>
    <row r="8" spans="1:21">
      <c r="A8" s="25"/>
      <c r="B8" s="56" t="s">
        <v>25</v>
      </c>
      <c r="C8" s="56">
        <v>0</v>
      </c>
      <c r="D8" s="56" t="s">
        <v>25</v>
      </c>
      <c r="E8" s="25"/>
      <c r="F8" s="57" t="s">
        <v>25</v>
      </c>
      <c r="G8" s="57">
        <v>0</v>
      </c>
      <c r="H8" s="57" t="s">
        <v>25</v>
      </c>
      <c r="I8" s="25"/>
      <c r="J8" s="92"/>
      <c r="K8" s="92"/>
      <c r="L8" s="92"/>
      <c r="M8" s="92"/>
      <c r="N8" s="92"/>
      <c r="O8" s="92"/>
      <c r="P8" s="92"/>
      <c r="Q8" s="92"/>
      <c r="R8" s="92"/>
      <c r="S8" s="92"/>
      <c r="T8" s="92"/>
      <c r="U8" s="25"/>
    </row>
    <row r="9" spans="1:21" ht="18.75" customHeight="1">
      <c r="A9" s="25"/>
      <c r="B9" s="56" t="s">
        <v>25</v>
      </c>
      <c r="C9" s="56">
        <v>0</v>
      </c>
      <c r="D9" s="56" t="s">
        <v>25</v>
      </c>
      <c r="E9" s="25"/>
      <c r="F9" s="57" t="s">
        <v>25</v>
      </c>
      <c r="G9" s="57">
        <v>0</v>
      </c>
      <c r="H9" s="57" t="s">
        <v>25</v>
      </c>
      <c r="I9" s="25"/>
      <c r="J9" s="92"/>
      <c r="K9" s="92"/>
      <c r="L9" s="92"/>
      <c r="M9" s="92"/>
      <c r="N9" s="92"/>
      <c r="O9" s="92"/>
      <c r="P9" s="92"/>
      <c r="Q9" s="92"/>
      <c r="R9" s="92"/>
      <c r="S9" s="92"/>
      <c r="T9" s="92"/>
      <c r="U9" s="25"/>
    </row>
    <row r="10" spans="1:21">
      <c r="A10" s="25"/>
      <c r="B10" s="56" t="s">
        <v>25</v>
      </c>
      <c r="C10" s="56">
        <v>0</v>
      </c>
      <c r="D10" s="56" t="s">
        <v>25</v>
      </c>
      <c r="E10" s="25"/>
      <c r="F10" s="57" t="s">
        <v>25</v>
      </c>
      <c r="G10" s="57">
        <v>0</v>
      </c>
      <c r="H10" s="57" t="s">
        <v>25</v>
      </c>
      <c r="I10" s="25"/>
      <c r="J10" s="92" t="s">
        <v>27</v>
      </c>
      <c r="K10" s="92"/>
      <c r="L10" s="92"/>
      <c r="M10" s="92"/>
      <c r="N10" s="92"/>
      <c r="O10" s="92"/>
      <c r="P10" s="92"/>
      <c r="Q10" s="92"/>
      <c r="R10" s="92"/>
      <c r="S10" s="92"/>
      <c r="T10" s="92"/>
      <c r="U10" s="25"/>
    </row>
    <row r="11" spans="1:21">
      <c r="A11" s="25"/>
      <c r="B11" s="56" t="s">
        <v>25</v>
      </c>
      <c r="C11" s="56">
        <v>0</v>
      </c>
      <c r="D11" s="56" t="s">
        <v>25</v>
      </c>
      <c r="E11" s="25"/>
      <c r="F11" s="57" t="s">
        <v>25</v>
      </c>
      <c r="G11" s="57">
        <v>0</v>
      </c>
      <c r="H11" s="57" t="s">
        <v>25</v>
      </c>
      <c r="I11" s="25"/>
      <c r="J11" s="92"/>
      <c r="K11" s="92"/>
      <c r="L11" s="92"/>
      <c r="M11" s="92"/>
      <c r="N11" s="92"/>
      <c r="O11" s="92"/>
      <c r="P11" s="92"/>
      <c r="Q11" s="92"/>
      <c r="R11" s="92"/>
      <c r="S11" s="92"/>
      <c r="T11" s="92"/>
      <c r="U11" s="25"/>
    </row>
    <row r="12" spans="1:21">
      <c r="A12" s="25"/>
      <c r="B12" s="56" t="s">
        <v>25</v>
      </c>
      <c r="C12" s="56">
        <v>0</v>
      </c>
      <c r="D12" s="56" t="s">
        <v>25</v>
      </c>
      <c r="E12" s="25"/>
      <c r="F12" s="57" t="s">
        <v>25</v>
      </c>
      <c r="G12" s="57">
        <v>0</v>
      </c>
      <c r="H12" s="57" t="s">
        <v>25</v>
      </c>
      <c r="I12" s="25"/>
      <c r="J12" s="92"/>
      <c r="K12" s="92"/>
      <c r="L12" s="92"/>
      <c r="M12" s="92"/>
      <c r="N12" s="92"/>
      <c r="O12" s="92"/>
      <c r="P12" s="92"/>
      <c r="Q12" s="92"/>
      <c r="R12" s="92"/>
      <c r="S12" s="92"/>
      <c r="T12" s="92"/>
      <c r="U12" s="25"/>
    </row>
    <row r="13" spans="1:21">
      <c r="A13" s="25"/>
      <c r="B13" s="56" t="s">
        <v>25</v>
      </c>
      <c r="C13" s="56">
        <v>0</v>
      </c>
      <c r="D13" s="56" t="s">
        <v>25</v>
      </c>
      <c r="E13" s="25"/>
      <c r="F13" s="57" t="s">
        <v>25</v>
      </c>
      <c r="G13" s="57">
        <v>0</v>
      </c>
      <c r="H13" s="57" t="s">
        <v>25</v>
      </c>
      <c r="I13" s="25"/>
      <c r="J13" s="93" t="s">
        <v>28</v>
      </c>
      <c r="K13" s="93"/>
      <c r="L13" s="93"/>
      <c r="M13" s="93"/>
      <c r="N13" s="93"/>
      <c r="O13" s="93"/>
      <c r="P13" s="93"/>
      <c r="Q13" s="93"/>
      <c r="R13" s="93"/>
      <c r="S13" s="93"/>
      <c r="T13" s="93"/>
      <c r="U13" s="25"/>
    </row>
    <row r="14" spans="1:21">
      <c r="A14" s="25"/>
      <c r="B14" s="56" t="s">
        <v>25</v>
      </c>
      <c r="C14" s="56">
        <v>0</v>
      </c>
      <c r="D14" s="56" t="s">
        <v>25</v>
      </c>
      <c r="E14" s="25"/>
      <c r="F14" s="57" t="s">
        <v>25</v>
      </c>
      <c r="G14" s="57">
        <v>0</v>
      </c>
      <c r="H14" s="57" t="s">
        <v>25</v>
      </c>
      <c r="I14" s="25"/>
      <c r="J14" s="93"/>
      <c r="K14" s="93"/>
      <c r="L14" s="93"/>
      <c r="M14" s="93"/>
      <c r="N14" s="93"/>
      <c r="O14" s="93"/>
      <c r="P14" s="93"/>
      <c r="Q14" s="93"/>
      <c r="R14" s="93"/>
      <c r="S14" s="93"/>
      <c r="T14" s="93"/>
      <c r="U14" s="25"/>
    </row>
    <row r="15" spans="1:21">
      <c r="A15" s="25"/>
      <c r="B15" s="56" t="s">
        <v>25</v>
      </c>
      <c r="C15" s="56">
        <v>0</v>
      </c>
      <c r="D15" s="56" t="s">
        <v>25</v>
      </c>
      <c r="E15" s="25"/>
      <c r="F15" s="57" t="s">
        <v>25</v>
      </c>
      <c r="G15" s="57">
        <v>0</v>
      </c>
      <c r="H15" s="57" t="s">
        <v>25</v>
      </c>
      <c r="I15" s="25"/>
      <c r="J15" s="93"/>
      <c r="K15" s="93"/>
      <c r="L15" s="93"/>
      <c r="M15" s="93"/>
      <c r="N15" s="93"/>
      <c r="O15" s="93"/>
      <c r="P15" s="93"/>
      <c r="Q15" s="93"/>
      <c r="R15" s="93"/>
      <c r="S15" s="93"/>
      <c r="T15" s="93"/>
      <c r="U15" s="25"/>
    </row>
    <row r="16" spans="1:21">
      <c r="A16" s="25"/>
      <c r="B16" s="56" t="s">
        <v>25</v>
      </c>
      <c r="C16" s="56">
        <v>0</v>
      </c>
      <c r="D16" s="56" t="s">
        <v>25</v>
      </c>
      <c r="E16" s="25"/>
      <c r="F16" s="57" t="s">
        <v>25</v>
      </c>
      <c r="G16" s="57">
        <v>0</v>
      </c>
      <c r="H16" s="57" t="s">
        <v>25</v>
      </c>
      <c r="I16" s="25"/>
      <c r="J16" s="93"/>
      <c r="K16" s="93"/>
      <c r="L16" s="93"/>
      <c r="M16" s="93"/>
      <c r="N16" s="93"/>
      <c r="O16" s="93"/>
      <c r="P16" s="93"/>
      <c r="Q16" s="93"/>
      <c r="R16" s="93"/>
      <c r="S16" s="93"/>
      <c r="T16" s="93"/>
      <c r="U16" s="25"/>
    </row>
    <row r="17" spans="1:21">
      <c r="A17" s="25"/>
      <c r="B17" s="56" t="s">
        <v>25</v>
      </c>
      <c r="C17" s="56">
        <v>0</v>
      </c>
      <c r="D17" s="56" t="s">
        <v>25</v>
      </c>
      <c r="E17" s="25"/>
      <c r="F17" s="57" t="s">
        <v>25</v>
      </c>
      <c r="G17" s="57">
        <v>0</v>
      </c>
      <c r="H17" s="57" t="s">
        <v>25</v>
      </c>
      <c r="I17" s="25"/>
      <c r="J17" s="93"/>
      <c r="K17" s="93"/>
      <c r="L17" s="93"/>
      <c r="M17" s="93"/>
      <c r="N17" s="93"/>
      <c r="O17" s="93"/>
      <c r="P17" s="93"/>
      <c r="Q17" s="93"/>
      <c r="R17" s="93"/>
      <c r="S17" s="93"/>
      <c r="T17" s="93"/>
      <c r="U17" s="25"/>
    </row>
    <row r="18" spans="1:21">
      <c r="A18" s="25"/>
      <c r="B18" s="56" t="s">
        <v>25</v>
      </c>
      <c r="C18" s="56">
        <v>0</v>
      </c>
      <c r="D18" s="56" t="s">
        <v>25</v>
      </c>
      <c r="E18" s="25"/>
      <c r="F18" s="57" t="s">
        <v>25</v>
      </c>
      <c r="G18" s="57">
        <v>0</v>
      </c>
      <c r="H18" s="57" t="s">
        <v>25</v>
      </c>
      <c r="I18" s="25"/>
      <c r="J18" s="93"/>
      <c r="K18" s="93"/>
      <c r="L18" s="93"/>
      <c r="M18" s="93"/>
      <c r="N18" s="93"/>
      <c r="O18" s="93"/>
      <c r="P18" s="93"/>
      <c r="Q18" s="93"/>
      <c r="R18" s="93"/>
      <c r="S18" s="93"/>
      <c r="T18" s="93"/>
      <c r="U18" s="25"/>
    </row>
    <row r="19" spans="1:21">
      <c r="A19" s="25"/>
      <c r="B19" s="56" t="s">
        <v>25</v>
      </c>
      <c r="C19" s="56">
        <v>0</v>
      </c>
      <c r="D19" s="56" t="s">
        <v>25</v>
      </c>
      <c r="E19" s="25"/>
      <c r="F19" s="57" t="s">
        <v>25</v>
      </c>
      <c r="G19" s="57">
        <v>0</v>
      </c>
      <c r="H19" s="57" t="s">
        <v>25</v>
      </c>
      <c r="I19" s="25"/>
      <c r="J19" s="93"/>
      <c r="K19" s="93"/>
      <c r="L19" s="93"/>
      <c r="M19" s="93"/>
      <c r="N19" s="93"/>
      <c r="O19" s="93"/>
      <c r="P19" s="93"/>
      <c r="Q19" s="93"/>
      <c r="R19" s="93"/>
      <c r="S19" s="93"/>
      <c r="T19" s="93"/>
      <c r="U19" s="25"/>
    </row>
    <row r="20" spans="1:21">
      <c r="A20" s="25"/>
      <c r="B20" s="56" t="s">
        <v>25</v>
      </c>
      <c r="C20" s="56">
        <v>0</v>
      </c>
      <c r="D20" s="56" t="s">
        <v>25</v>
      </c>
      <c r="E20" s="25"/>
      <c r="F20" s="57" t="s">
        <v>25</v>
      </c>
      <c r="G20" s="57">
        <v>0</v>
      </c>
      <c r="H20" s="57" t="s">
        <v>25</v>
      </c>
      <c r="I20" s="25"/>
      <c r="J20" s="93"/>
      <c r="K20" s="93"/>
      <c r="L20" s="93"/>
      <c r="M20" s="93"/>
      <c r="N20" s="93"/>
      <c r="O20" s="93"/>
      <c r="P20" s="93"/>
      <c r="Q20" s="93"/>
      <c r="R20" s="93"/>
      <c r="S20" s="93"/>
      <c r="T20" s="93"/>
      <c r="U20" s="25"/>
    </row>
    <row r="21" spans="1:21">
      <c r="A21" s="25"/>
      <c r="B21" s="56" t="s">
        <v>25</v>
      </c>
      <c r="C21" s="56">
        <v>0</v>
      </c>
      <c r="D21" s="56" t="s">
        <v>25</v>
      </c>
      <c r="E21" s="25"/>
      <c r="F21" s="57" t="s">
        <v>25</v>
      </c>
      <c r="G21" s="57">
        <v>0</v>
      </c>
      <c r="H21" s="57" t="s">
        <v>25</v>
      </c>
      <c r="I21" s="25"/>
      <c r="J21" s="92" t="s">
        <v>29</v>
      </c>
      <c r="K21" s="92"/>
      <c r="L21" s="92"/>
      <c r="M21" s="92"/>
      <c r="N21" s="92"/>
      <c r="O21" s="92"/>
      <c r="P21" s="92"/>
      <c r="Q21" s="92"/>
      <c r="R21" s="92"/>
      <c r="S21" s="92"/>
      <c r="T21" s="92"/>
      <c r="U21" s="25"/>
    </row>
    <row r="22" spans="1:21">
      <c r="A22" s="25"/>
      <c r="B22" s="56" t="s">
        <v>25</v>
      </c>
      <c r="C22" s="56">
        <v>0</v>
      </c>
      <c r="D22" s="56" t="s">
        <v>25</v>
      </c>
      <c r="E22" s="25"/>
      <c r="F22" s="57" t="s">
        <v>25</v>
      </c>
      <c r="G22" s="57">
        <v>0</v>
      </c>
      <c r="H22" s="57" t="s">
        <v>25</v>
      </c>
      <c r="I22" s="25"/>
      <c r="J22" s="92"/>
      <c r="K22" s="92"/>
      <c r="L22" s="92"/>
      <c r="M22" s="92"/>
      <c r="N22" s="92"/>
      <c r="O22" s="92"/>
      <c r="P22" s="92"/>
      <c r="Q22" s="92"/>
      <c r="R22" s="92"/>
      <c r="S22" s="92"/>
      <c r="T22" s="92"/>
      <c r="U22" s="25"/>
    </row>
    <row r="23" spans="1:21">
      <c r="A23" s="25"/>
      <c r="B23" s="56" t="s">
        <v>25</v>
      </c>
      <c r="C23" s="56">
        <v>0</v>
      </c>
      <c r="D23" s="56" t="s">
        <v>25</v>
      </c>
      <c r="E23" s="25"/>
      <c r="F23" s="57" t="s">
        <v>25</v>
      </c>
      <c r="G23" s="57">
        <v>0</v>
      </c>
      <c r="H23" s="57" t="s">
        <v>25</v>
      </c>
      <c r="I23" s="25"/>
      <c r="J23" s="25"/>
      <c r="K23" s="25"/>
      <c r="L23" s="25"/>
      <c r="M23" s="25"/>
      <c r="N23" s="25"/>
      <c r="O23" s="25"/>
      <c r="P23" s="25"/>
      <c r="Q23" s="25"/>
      <c r="R23" s="25"/>
      <c r="S23" s="25"/>
      <c r="T23" s="25"/>
      <c r="U23" s="25"/>
    </row>
    <row r="24" spans="1:21">
      <c r="A24" s="25"/>
      <c r="B24" s="56" t="s">
        <v>25</v>
      </c>
      <c r="C24" s="56">
        <v>0</v>
      </c>
      <c r="D24" s="56" t="s">
        <v>25</v>
      </c>
      <c r="E24" s="25"/>
      <c r="F24" s="57" t="s">
        <v>25</v>
      </c>
      <c r="G24" s="57">
        <v>0</v>
      </c>
      <c r="H24" s="57" t="s">
        <v>25</v>
      </c>
      <c r="I24" s="25"/>
      <c r="J24" s="25"/>
      <c r="K24" s="25"/>
      <c r="L24" s="25"/>
      <c r="M24" s="25"/>
      <c r="N24" s="25"/>
      <c r="O24" s="25"/>
      <c r="P24" s="25"/>
      <c r="Q24" s="25"/>
      <c r="R24" s="25"/>
      <c r="S24" s="25"/>
      <c r="T24" s="25"/>
      <c r="U24" s="25"/>
    </row>
    <row r="25" spans="1:21">
      <c r="A25" s="25"/>
      <c r="B25" s="56" t="s">
        <v>25</v>
      </c>
      <c r="C25" s="56">
        <v>0</v>
      </c>
      <c r="D25" s="56" t="s">
        <v>25</v>
      </c>
      <c r="E25" s="25"/>
      <c r="F25" s="57" t="s">
        <v>25</v>
      </c>
      <c r="G25" s="57">
        <v>0</v>
      </c>
      <c r="H25" s="57" t="s">
        <v>25</v>
      </c>
      <c r="I25" s="25"/>
      <c r="J25" s="25"/>
      <c r="K25" s="25"/>
      <c r="L25" s="25"/>
      <c r="M25" s="25"/>
      <c r="N25" s="25"/>
      <c r="O25" s="25"/>
      <c r="P25" s="25"/>
      <c r="Q25" s="25"/>
      <c r="R25" s="25"/>
      <c r="S25" s="25"/>
      <c r="T25" s="25"/>
      <c r="U25" s="25"/>
    </row>
    <row r="26" spans="1:21">
      <c r="A26" s="25"/>
      <c r="B26" s="56" t="s">
        <v>25</v>
      </c>
      <c r="C26" s="56">
        <v>0</v>
      </c>
      <c r="D26" s="56" t="s">
        <v>25</v>
      </c>
      <c r="E26" s="25"/>
      <c r="F26" s="57" t="s">
        <v>25</v>
      </c>
      <c r="G26" s="57">
        <v>0</v>
      </c>
      <c r="H26" s="57" t="s">
        <v>25</v>
      </c>
      <c r="I26" s="25"/>
      <c r="J26" s="25"/>
      <c r="K26" s="25"/>
      <c r="L26" s="25"/>
      <c r="M26" s="25"/>
      <c r="N26" s="25"/>
      <c r="O26" s="25"/>
      <c r="P26" s="25"/>
      <c r="Q26" s="25"/>
      <c r="R26" s="25"/>
      <c r="S26" s="25"/>
      <c r="T26" s="25"/>
      <c r="U26" s="25"/>
    </row>
    <row r="27" spans="1:21">
      <c r="A27" s="25"/>
      <c r="B27" s="25"/>
      <c r="C27" s="25"/>
      <c r="D27" s="25"/>
      <c r="E27" s="25"/>
      <c r="F27" s="25"/>
      <c r="G27" s="25"/>
      <c r="H27" s="25"/>
      <c r="I27" s="25"/>
      <c r="J27" s="25"/>
      <c r="K27" s="25"/>
      <c r="L27" s="25"/>
      <c r="M27" s="25"/>
      <c r="N27" s="25"/>
      <c r="O27" s="25"/>
      <c r="P27" s="25"/>
      <c r="Q27" s="25"/>
      <c r="R27" s="25"/>
      <c r="S27" s="25"/>
      <c r="T27" s="25"/>
      <c r="U27" s="25"/>
    </row>
    <row r="28" spans="1:21">
      <c r="A28" s="25"/>
      <c r="B28" s="26" t="s">
        <v>20</v>
      </c>
      <c r="C28" s="25">
        <f>SUM(C6:C26)</f>
        <v>0</v>
      </c>
      <c r="D28" s="25"/>
      <c r="E28" s="25"/>
      <c r="F28" s="26" t="s">
        <v>30</v>
      </c>
      <c r="G28" s="25">
        <f>SUM(G6:G26)</f>
        <v>0</v>
      </c>
      <c r="H28" s="25"/>
      <c r="I28" s="25"/>
      <c r="J28" s="25"/>
      <c r="K28" s="25"/>
      <c r="L28" s="25"/>
      <c r="M28" s="25"/>
      <c r="N28" s="25"/>
      <c r="O28" s="25"/>
      <c r="P28" s="25"/>
      <c r="Q28" s="25"/>
      <c r="R28" s="25"/>
      <c r="S28" s="25"/>
      <c r="T28" s="25"/>
      <c r="U28" s="25"/>
    </row>
    <row r="29" spans="1:21">
      <c r="A29" s="25"/>
      <c r="B29" s="25"/>
      <c r="C29" s="25"/>
      <c r="D29" s="25"/>
      <c r="E29" s="25"/>
      <c r="F29" s="25"/>
      <c r="G29" s="25"/>
      <c r="H29" s="25"/>
      <c r="I29" s="25"/>
      <c r="J29" s="25"/>
      <c r="K29" s="25"/>
      <c r="L29" s="25"/>
      <c r="M29" s="25"/>
      <c r="N29" s="25"/>
      <c r="O29" s="25"/>
      <c r="P29" s="25"/>
      <c r="Q29" s="25"/>
      <c r="R29" s="25"/>
      <c r="S29" s="25"/>
      <c r="T29" s="25"/>
      <c r="U29" s="25"/>
    </row>
    <row r="30" spans="1:21">
      <c r="A30" s="25"/>
      <c r="B30" s="25"/>
      <c r="C30" s="25"/>
      <c r="D30" s="25"/>
      <c r="E30" s="25"/>
      <c r="F30" s="25"/>
      <c r="G30" s="25"/>
      <c r="H30" s="25"/>
      <c r="I30" s="25"/>
      <c r="J30" s="25"/>
      <c r="K30" s="25"/>
      <c r="L30" s="25"/>
      <c r="M30" s="25"/>
      <c r="N30" s="25"/>
      <c r="O30" s="25"/>
      <c r="P30" s="25"/>
      <c r="Q30" s="25"/>
      <c r="R30" s="25"/>
    </row>
    <row r="31" spans="1:21">
      <c r="A31" s="25"/>
      <c r="B31" s="25"/>
      <c r="C31" s="25"/>
      <c r="D31" s="25"/>
      <c r="E31" s="25"/>
      <c r="F31" s="25"/>
      <c r="G31" s="25"/>
      <c r="H31" s="25"/>
      <c r="I31" s="25"/>
      <c r="J31" s="25"/>
      <c r="K31" s="25"/>
      <c r="L31" s="25"/>
      <c r="M31" s="25"/>
      <c r="N31" s="25"/>
      <c r="O31" s="25"/>
      <c r="P31" s="25"/>
      <c r="Q31" s="25"/>
      <c r="R31" s="25"/>
    </row>
    <row r="32" spans="1:21">
      <c r="A32" s="25"/>
      <c r="B32" s="25"/>
      <c r="C32" s="25"/>
      <c r="D32" s="25"/>
      <c r="E32" s="25"/>
      <c r="F32" s="25"/>
      <c r="G32" s="25"/>
      <c r="H32" s="25"/>
      <c r="I32" s="25"/>
      <c r="J32" s="25"/>
      <c r="K32" s="25"/>
      <c r="L32" s="25"/>
      <c r="M32" s="25"/>
      <c r="N32" s="25"/>
      <c r="O32" s="25"/>
      <c r="P32" s="25"/>
      <c r="Q32" s="25"/>
      <c r="R32" s="25"/>
    </row>
    <row r="33" spans="1:18">
      <c r="A33" s="25"/>
      <c r="B33" s="25"/>
      <c r="C33" s="25"/>
      <c r="D33" s="25"/>
      <c r="E33" s="25"/>
      <c r="F33" s="25"/>
      <c r="G33" s="25"/>
      <c r="H33" s="25"/>
      <c r="I33" s="25"/>
      <c r="J33" s="25"/>
      <c r="K33" s="25"/>
      <c r="L33" s="25"/>
      <c r="M33" s="25"/>
      <c r="N33" s="25"/>
      <c r="O33" s="25"/>
      <c r="P33" s="25"/>
      <c r="Q33" s="25"/>
      <c r="R33" s="25"/>
    </row>
    <row r="34" spans="1:18">
      <c r="A34" s="25"/>
      <c r="B34" s="25"/>
      <c r="C34" s="25"/>
      <c r="D34" s="25"/>
      <c r="E34" s="25"/>
      <c r="F34" s="25"/>
      <c r="G34" s="25"/>
      <c r="H34" s="25"/>
      <c r="I34" s="25"/>
      <c r="J34" s="25"/>
      <c r="K34" s="25"/>
      <c r="L34" s="25"/>
      <c r="M34" s="25"/>
      <c r="N34" s="25"/>
      <c r="O34" s="25"/>
      <c r="P34" s="25"/>
      <c r="Q34" s="25"/>
      <c r="R34" s="25"/>
    </row>
    <row r="35" spans="1:18">
      <c r="A35" s="25"/>
      <c r="B35" s="25"/>
      <c r="C35" s="25"/>
      <c r="D35" s="25"/>
      <c r="E35" s="25"/>
      <c r="F35" s="25"/>
      <c r="G35" s="25"/>
      <c r="H35" s="25"/>
      <c r="I35" s="25"/>
      <c r="J35" s="25"/>
      <c r="K35" s="25"/>
      <c r="L35" s="25"/>
      <c r="M35" s="25"/>
      <c r="N35" s="25"/>
      <c r="O35" s="25"/>
      <c r="P35" s="25"/>
      <c r="Q35" s="25"/>
      <c r="R35" s="25"/>
    </row>
    <row r="36" spans="1:18">
      <c r="A36" s="25"/>
      <c r="B36" s="25"/>
      <c r="C36" s="25"/>
      <c r="D36" s="25"/>
      <c r="E36" s="25"/>
      <c r="F36" s="25"/>
      <c r="G36" s="25"/>
      <c r="H36" s="25"/>
      <c r="I36" s="25"/>
      <c r="J36" s="25"/>
      <c r="K36" s="25"/>
      <c r="L36" s="25"/>
      <c r="M36" s="25"/>
      <c r="N36" s="25"/>
      <c r="O36" s="25"/>
      <c r="P36" s="25"/>
      <c r="Q36" s="25"/>
      <c r="R36" s="25"/>
    </row>
    <row r="37" spans="1:18">
      <c r="A37" s="25"/>
      <c r="B37" s="25"/>
      <c r="C37" s="25"/>
      <c r="D37" s="25"/>
      <c r="E37" s="25"/>
      <c r="F37" s="25"/>
      <c r="G37" s="25"/>
      <c r="H37" s="25"/>
      <c r="I37" s="25"/>
      <c r="J37" s="25"/>
      <c r="K37" s="25"/>
      <c r="L37" s="25"/>
      <c r="M37" s="25"/>
      <c r="N37" s="25"/>
      <c r="O37" s="25"/>
      <c r="P37" s="25"/>
      <c r="Q37" s="25"/>
      <c r="R37" s="25"/>
    </row>
    <row r="38" spans="1:18">
      <c r="A38" s="25"/>
      <c r="B38" s="25"/>
      <c r="C38" s="25"/>
      <c r="D38" s="25"/>
      <c r="E38" s="25"/>
      <c r="F38" s="25"/>
      <c r="G38" s="25"/>
      <c r="H38" s="25"/>
      <c r="I38" s="25"/>
      <c r="J38" s="25"/>
      <c r="K38" s="25"/>
      <c r="L38" s="25"/>
      <c r="M38" s="25"/>
      <c r="N38" s="25"/>
      <c r="O38" s="25"/>
      <c r="P38" s="25"/>
      <c r="Q38" s="25"/>
      <c r="R38" s="25"/>
    </row>
    <row r="39" spans="1:18">
      <c r="G39" s="25"/>
      <c r="H39" s="25"/>
      <c r="I39" s="25"/>
      <c r="J39" s="25"/>
      <c r="K39" s="25"/>
      <c r="L39" s="25"/>
      <c r="M39" s="25"/>
      <c r="N39" s="25"/>
      <c r="O39" s="25"/>
      <c r="P39" s="25"/>
      <c r="Q39" s="25"/>
      <c r="R39" s="25"/>
    </row>
  </sheetData>
  <sheetProtection algorithmName="SHA-512" hashValue="afpsTTJ67Ij9coHLMXrSR5SPZ54pf44ff2b1+bfNni0E95k15SWMFEnee0cpolooWtmLaN6SDFO//BPADr7Byw==" saltValue="G2RbcPHjtFLUnLsqytTxmA==" spinCount="100000" sheet="1" objects="1" scenarios="1" selectLockedCells="1"/>
  <mergeCells count="5">
    <mergeCell ref="J21:T22"/>
    <mergeCell ref="J6:T9"/>
    <mergeCell ref="J10:T12"/>
    <mergeCell ref="J13:T20"/>
    <mergeCell ref="F2:H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2096FE4-04B4-4080-B28C-DC4E6AC9DA90}">
          <x14:formula1>
            <xm:f>List!$B$3:$B$7</xm:f>
          </x14:formula1>
          <xm:sqref>B6:B26 F6:F26</xm:sqref>
        </x14:dataValidation>
        <x14:dataValidation type="list" allowBlank="1" showInputMessage="1" showErrorMessage="1" xr:uid="{56262AF1-B108-4EFB-BD9F-A181C4311544}">
          <x14:formula1>
            <xm:f>List!$C$3:$C$11</xm:f>
          </x14:formula1>
          <xm:sqref>C6:C26 G6:G26</xm:sqref>
        </x14:dataValidation>
        <x14:dataValidation type="list" allowBlank="1" showInputMessage="1" showErrorMessage="1" xr:uid="{E7E0027B-D9A1-4331-993D-989FCCEFB57A}">
          <x14:formula1>
            <xm:f>List!$D$3:$D$7</xm:f>
          </x14:formula1>
          <xm:sqref>D6:D26 H6:H26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AE749-9233-44DB-93F7-F922F7465057}">
  <sheetPr>
    <tabColor rgb="FFFF0000"/>
  </sheetPr>
  <dimension ref="A1:AI82"/>
  <sheetViews>
    <sheetView topLeftCell="C15" zoomScaleNormal="100" workbookViewId="0">
      <selection activeCell="P38" sqref="P38"/>
    </sheetView>
  </sheetViews>
  <sheetFormatPr defaultRowHeight="15"/>
  <cols>
    <col min="1" max="1" width="3" customWidth="1"/>
    <col min="2" max="2" width="25" customWidth="1"/>
    <col min="3" max="3" width="14.28515625" style="1" bestFit="1" customWidth="1"/>
    <col min="4" max="4" width="14.85546875" customWidth="1"/>
    <col min="5" max="5" width="14.7109375" customWidth="1"/>
    <col min="6" max="6" width="1.85546875" customWidth="1"/>
    <col min="7" max="11" width="10.7109375" customWidth="1"/>
    <col min="12" max="12" width="11" bestFit="1" customWidth="1"/>
    <col min="13" max="13" width="1.5703125" customWidth="1"/>
    <col min="14" max="14" width="14.7109375" customWidth="1"/>
    <col min="15" max="15" width="10.5703125" bestFit="1" customWidth="1"/>
    <col min="16" max="16" width="20.85546875" bestFit="1" customWidth="1"/>
    <col min="17" max="17" width="2" customWidth="1"/>
    <col min="18" max="18" width="9.85546875" customWidth="1"/>
    <col min="20" max="20" width="1.85546875" customWidth="1"/>
    <col min="23" max="23" width="13.42578125" customWidth="1"/>
  </cols>
  <sheetData>
    <row r="1" spans="1:35" s="2" customFormat="1">
      <c r="C1" s="3"/>
    </row>
    <row r="2" spans="1:35" s="2" customFormat="1">
      <c r="B2" s="2" t="s">
        <v>31</v>
      </c>
      <c r="C2" s="3"/>
    </row>
    <row r="3" spans="1:35" s="2" customFormat="1">
      <c r="A3" s="5">
        <v>1</v>
      </c>
      <c r="B3" s="2" t="s">
        <v>32</v>
      </c>
      <c r="C3" s="3"/>
    </row>
    <row r="4" spans="1:35" s="2" customFormat="1">
      <c r="A4" s="5">
        <v>2</v>
      </c>
      <c r="B4" s="2" t="s">
        <v>33</v>
      </c>
      <c r="C4" s="3"/>
    </row>
    <row r="5" spans="1:35" s="2" customFormat="1">
      <c r="A5" s="5">
        <v>3</v>
      </c>
      <c r="B5" s="2" t="s">
        <v>34</v>
      </c>
      <c r="C5" s="3"/>
    </row>
    <row r="6" spans="1:35" s="2" customFormat="1">
      <c r="A6" s="5">
        <v>4</v>
      </c>
      <c r="B6" s="2" t="s">
        <v>35</v>
      </c>
      <c r="C6" s="3"/>
    </row>
    <row r="7" spans="1:35" s="2" customFormat="1">
      <c r="A7" s="5">
        <v>5</v>
      </c>
      <c r="B7" s="2" t="s">
        <v>36</v>
      </c>
      <c r="C7" s="3"/>
    </row>
    <row r="8" spans="1:35" s="2" customFormat="1">
      <c r="A8" s="3"/>
      <c r="B8" s="2" t="s">
        <v>37</v>
      </c>
      <c r="C8" s="3"/>
    </row>
    <row r="9" spans="1:35" s="2" customFormat="1">
      <c r="A9" s="3"/>
      <c r="B9" s="2" t="s">
        <v>38</v>
      </c>
      <c r="C9" s="3"/>
    </row>
    <row r="10" spans="1:35" s="2" customFormat="1">
      <c r="A10" s="5">
        <v>6</v>
      </c>
      <c r="B10" s="2" t="s">
        <v>39</v>
      </c>
      <c r="C10" s="3"/>
      <c r="J10" s="82"/>
    </row>
    <row r="11" spans="1:35" s="2" customFormat="1">
      <c r="A11" s="5"/>
      <c r="B11" s="2" t="s">
        <v>40</v>
      </c>
      <c r="C11" s="3"/>
    </row>
    <row r="12" spans="1:35" s="2" customFormat="1">
      <c r="A12" s="5">
        <v>7</v>
      </c>
      <c r="B12" s="2" t="s">
        <v>41</v>
      </c>
      <c r="C12" s="3"/>
    </row>
    <row r="13" spans="1:35" s="2" customFormat="1">
      <c r="A13" s="5"/>
      <c r="C13" s="3"/>
    </row>
    <row r="14" spans="1:35" s="2" customFormat="1">
      <c r="A14" s="5"/>
    </row>
    <row r="15" spans="1:35" ht="15.75" thickBot="1">
      <c r="A15" s="2"/>
      <c r="B15" s="2"/>
      <c r="C15" s="3"/>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5.75" thickBot="1">
      <c r="A16" s="59">
        <v>1</v>
      </c>
      <c r="B16" s="62" t="s">
        <v>42</v>
      </c>
      <c r="C16" s="107"/>
      <c r="D16" s="107"/>
      <c r="E16" s="107"/>
      <c r="F16" s="107"/>
      <c r="G16" s="107"/>
      <c r="H16" s="108"/>
      <c r="I16" s="2"/>
      <c r="J16" s="2"/>
      <c r="K16" s="2"/>
      <c r="L16" s="2"/>
      <c r="M16" s="58"/>
      <c r="N16" s="58"/>
      <c r="O16" s="58"/>
      <c r="P16" s="112" t="s">
        <v>43</v>
      </c>
      <c r="Q16" s="113"/>
      <c r="R16" s="2"/>
      <c r="S16" s="2"/>
      <c r="T16" s="2"/>
      <c r="U16" s="2"/>
      <c r="V16" s="2"/>
      <c r="W16" s="2"/>
      <c r="X16" s="2"/>
      <c r="Y16" s="2"/>
      <c r="Z16" s="2"/>
      <c r="AA16" s="2"/>
      <c r="AB16" s="2"/>
      <c r="AC16" s="2"/>
      <c r="AD16" s="2"/>
      <c r="AE16" s="2"/>
      <c r="AF16" s="2"/>
      <c r="AG16" s="2"/>
      <c r="AH16" s="2"/>
      <c r="AI16" s="2"/>
    </row>
    <row r="17" spans="1:35" ht="15.75" thickBot="1">
      <c r="A17" s="2"/>
      <c r="B17" s="62" t="s">
        <v>44</v>
      </c>
      <c r="C17" s="107"/>
      <c r="D17" s="107"/>
      <c r="E17" s="107"/>
      <c r="F17" s="107"/>
      <c r="G17" s="107"/>
      <c r="H17" s="108"/>
      <c r="I17" s="2"/>
      <c r="J17" s="2"/>
      <c r="K17" s="2"/>
      <c r="L17" s="2"/>
      <c r="M17" s="58"/>
      <c r="N17" s="116" t="s">
        <v>45</v>
      </c>
      <c r="O17" s="117"/>
      <c r="P17" s="114">
        <v>10000</v>
      </c>
      <c r="Q17" s="115"/>
      <c r="R17" s="2"/>
      <c r="S17" s="2"/>
      <c r="T17" s="2"/>
      <c r="U17" s="2"/>
      <c r="V17" s="2"/>
      <c r="W17" s="2"/>
      <c r="X17" s="2"/>
      <c r="Y17" s="2"/>
      <c r="Z17" s="2"/>
      <c r="AA17" s="2"/>
      <c r="AB17" s="2"/>
      <c r="AC17" s="2"/>
      <c r="AD17" s="2"/>
      <c r="AE17" s="2"/>
      <c r="AF17" s="2"/>
      <c r="AG17" s="2"/>
      <c r="AH17" s="2"/>
      <c r="AI17" s="2"/>
    </row>
    <row r="18" spans="1:35" ht="15.75" customHeight="1" thickBot="1">
      <c r="A18" s="2"/>
      <c r="B18" s="60"/>
      <c r="C18" s="60"/>
      <c r="D18" s="60"/>
      <c r="E18" s="60"/>
      <c r="F18" s="60"/>
      <c r="G18" s="60"/>
      <c r="H18" s="60"/>
      <c r="I18" s="2"/>
      <c r="J18" s="2"/>
      <c r="K18" s="2"/>
      <c r="L18" s="2"/>
      <c r="M18" s="2"/>
      <c r="N18" s="116" t="s">
        <v>46</v>
      </c>
      <c r="O18" s="117"/>
      <c r="P18" s="118">
        <v>20</v>
      </c>
      <c r="Q18" s="108"/>
      <c r="R18" s="2"/>
      <c r="S18" s="2"/>
      <c r="T18" s="2"/>
      <c r="U18" s="2"/>
      <c r="V18" s="2"/>
      <c r="W18" s="2"/>
      <c r="X18" s="2"/>
      <c r="Y18" s="2"/>
      <c r="Z18" s="2"/>
      <c r="AA18" s="2"/>
      <c r="AB18" s="2"/>
      <c r="AC18" s="2"/>
      <c r="AD18" s="2"/>
      <c r="AE18" s="2"/>
      <c r="AF18" s="2"/>
      <c r="AG18" s="2"/>
      <c r="AH18" s="2"/>
      <c r="AI18" s="2"/>
    </row>
    <row r="19" spans="1:35" ht="15.75" customHeight="1" thickBot="1">
      <c r="A19" s="59">
        <v>2</v>
      </c>
      <c r="B19" s="63" t="s">
        <v>47</v>
      </c>
      <c r="C19" s="107"/>
      <c r="D19" s="107"/>
      <c r="E19" s="107"/>
      <c r="F19" s="107"/>
      <c r="G19" s="107"/>
      <c r="H19" s="108"/>
      <c r="I19" s="2"/>
      <c r="J19" s="2"/>
      <c r="K19" s="2"/>
      <c r="L19" s="2"/>
      <c r="M19" s="2"/>
      <c r="N19" s="109" t="s">
        <v>48</v>
      </c>
      <c r="O19" s="109"/>
      <c r="P19" s="110">
        <f>P17*(P18/40)</f>
        <v>5000</v>
      </c>
      <c r="Q19" s="111"/>
      <c r="R19" s="2"/>
      <c r="S19" s="2"/>
      <c r="T19" s="2"/>
      <c r="U19" s="2"/>
      <c r="V19" s="2"/>
      <c r="W19" s="2"/>
      <c r="X19" s="2"/>
      <c r="Y19" s="2"/>
      <c r="Z19" s="2"/>
      <c r="AA19" s="2"/>
      <c r="AB19" s="2"/>
      <c r="AC19" s="2"/>
      <c r="AD19" s="2"/>
      <c r="AE19" s="2"/>
      <c r="AF19" s="2"/>
      <c r="AG19" s="2"/>
      <c r="AH19" s="2"/>
      <c r="AI19" s="2"/>
    </row>
    <row r="20" spans="1:35" ht="15.75" thickBot="1">
      <c r="A20" s="2"/>
      <c r="B20" s="63" t="s">
        <v>49</v>
      </c>
      <c r="C20" s="107"/>
      <c r="D20" s="107"/>
      <c r="E20" s="107"/>
      <c r="F20" s="107"/>
      <c r="G20" s="107"/>
      <c r="H20" s="108"/>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ht="15.75" thickBot="1">
      <c r="A21" s="2"/>
      <c r="B21" s="60"/>
      <c r="C21" s="60"/>
      <c r="D21" s="60"/>
      <c r="E21" s="60"/>
      <c r="F21" s="60"/>
      <c r="G21" s="60"/>
      <c r="H21" s="60"/>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ht="15.75" thickBot="1">
      <c r="A22" s="2"/>
      <c r="B22" s="2"/>
      <c r="C22" s="60"/>
      <c r="D22" s="60"/>
      <c r="E22" s="60"/>
      <c r="F22" s="60"/>
      <c r="G22" s="101" t="s">
        <v>50</v>
      </c>
      <c r="H22" s="102"/>
      <c r="I22" s="102"/>
      <c r="J22" s="102"/>
      <c r="K22" s="102"/>
      <c r="L22" s="103"/>
      <c r="M22" s="2"/>
      <c r="N22" s="104" t="s">
        <v>51</v>
      </c>
      <c r="O22" s="105"/>
      <c r="P22" s="106"/>
      <c r="Q22" s="2"/>
      <c r="R22" s="98" t="s">
        <v>52</v>
      </c>
      <c r="S22" s="100"/>
      <c r="T22" s="2"/>
      <c r="U22" s="98" t="s">
        <v>53</v>
      </c>
      <c r="V22" s="99"/>
      <c r="W22" s="100"/>
      <c r="X22" s="2"/>
      <c r="Y22" s="2"/>
      <c r="Z22" s="2"/>
      <c r="AA22" s="2"/>
      <c r="AB22" s="2"/>
      <c r="AC22" s="2"/>
      <c r="AD22" s="2"/>
      <c r="AE22" s="2"/>
      <c r="AF22" s="2"/>
      <c r="AG22" s="2"/>
      <c r="AH22" s="2"/>
      <c r="AI22" s="2"/>
    </row>
    <row r="23" spans="1:35" ht="30">
      <c r="A23" s="59">
        <v>3</v>
      </c>
      <c r="B23" s="75" t="s">
        <v>54</v>
      </c>
      <c r="C23" s="76" t="s">
        <v>55</v>
      </c>
      <c r="D23" s="77" t="s">
        <v>56</v>
      </c>
      <c r="E23" s="78" t="s">
        <v>57</v>
      </c>
      <c r="F23" s="60"/>
      <c r="G23" s="66" t="s">
        <v>58</v>
      </c>
      <c r="H23" s="67" t="s">
        <v>59</v>
      </c>
      <c r="I23" s="67" t="s">
        <v>60</v>
      </c>
      <c r="J23" s="67" t="s">
        <v>61</v>
      </c>
      <c r="K23" s="67" t="s">
        <v>62</v>
      </c>
      <c r="L23" s="68" t="s">
        <v>63</v>
      </c>
      <c r="M23" s="2"/>
      <c r="N23" s="73" t="s">
        <v>64</v>
      </c>
      <c r="O23" s="64" t="s">
        <v>65</v>
      </c>
      <c r="P23" s="74" t="s">
        <v>66</v>
      </c>
      <c r="Q23" s="2"/>
      <c r="R23" s="80" t="s">
        <v>67</v>
      </c>
      <c r="S23" s="79" t="s">
        <v>68</v>
      </c>
      <c r="T23" s="2"/>
      <c r="U23" s="80" t="s">
        <v>69</v>
      </c>
      <c r="V23" s="65" t="s">
        <v>70</v>
      </c>
      <c r="W23" s="79" t="s">
        <v>71</v>
      </c>
      <c r="X23" s="2"/>
      <c r="Y23" s="2"/>
      <c r="Z23" s="2"/>
      <c r="AA23" s="2"/>
      <c r="AB23" s="2"/>
      <c r="AC23" s="2"/>
      <c r="AD23" s="2"/>
      <c r="AE23" s="2"/>
      <c r="AF23" s="2"/>
      <c r="AG23" s="2"/>
      <c r="AH23" s="2"/>
      <c r="AI23" s="2"/>
    </row>
    <row r="24" spans="1:35">
      <c r="A24" s="2"/>
      <c r="B24" s="83" t="s">
        <v>25</v>
      </c>
      <c r="C24" s="83" t="s">
        <v>25</v>
      </c>
      <c r="D24" s="84" t="s">
        <v>25</v>
      </c>
      <c r="E24" s="85">
        <v>44970</v>
      </c>
      <c r="F24" s="60"/>
      <c r="G24" s="86" t="s">
        <v>72</v>
      </c>
      <c r="H24" s="86" t="s">
        <v>72</v>
      </c>
      <c r="I24" s="86" t="s">
        <v>72</v>
      </c>
      <c r="J24" s="86" t="s">
        <v>72</v>
      </c>
      <c r="K24" s="86" t="s">
        <v>72</v>
      </c>
      <c r="L24" s="86">
        <v>40</v>
      </c>
      <c r="M24" s="2"/>
      <c r="N24" s="83" t="s">
        <v>73</v>
      </c>
      <c r="O24" s="87" t="s">
        <v>73</v>
      </c>
      <c r="P24" s="88" t="e">
        <f>O24*List!$I$13</f>
        <v>#VALUE!</v>
      </c>
      <c r="Q24" s="2"/>
      <c r="R24" s="86" t="s">
        <v>74</v>
      </c>
      <c r="S24" s="86">
        <v>0</v>
      </c>
      <c r="T24" s="2"/>
      <c r="U24" s="86" t="s">
        <v>75</v>
      </c>
      <c r="V24" s="86" t="s">
        <v>76</v>
      </c>
      <c r="W24" s="86" t="s">
        <v>77</v>
      </c>
      <c r="X24" s="2"/>
      <c r="Y24" s="2"/>
      <c r="Z24" s="2"/>
      <c r="AA24" s="2"/>
      <c r="AB24" s="2"/>
      <c r="AC24" s="2"/>
      <c r="AD24" s="2"/>
      <c r="AE24" s="2"/>
      <c r="AF24" s="2"/>
      <c r="AG24" s="2"/>
      <c r="AH24" s="2"/>
      <c r="AI24" s="2"/>
    </row>
    <row r="25" spans="1:35" ht="15.75" thickBot="1">
      <c r="A25" s="2"/>
      <c r="B25" s="3"/>
      <c r="C25" s="3"/>
      <c r="D25" s="3"/>
      <c r="E25" s="60"/>
      <c r="F25" s="60"/>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ht="15.75" thickBot="1">
      <c r="A26" s="2"/>
      <c r="B26" s="63" t="s">
        <v>47</v>
      </c>
      <c r="C26" s="96"/>
      <c r="D26" s="96"/>
      <c r="E26" s="96"/>
      <c r="F26" s="96"/>
      <c r="G26" s="96"/>
      <c r="H26" s="97"/>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ht="15.75" thickBot="1">
      <c r="A27" s="2"/>
      <c r="B27" s="63" t="s">
        <v>49</v>
      </c>
      <c r="C27" s="96"/>
      <c r="D27" s="96"/>
      <c r="E27" s="96"/>
      <c r="F27" s="96"/>
      <c r="G27" s="96"/>
      <c r="H27" s="97"/>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ht="15.75" thickBot="1">
      <c r="A28" s="2"/>
      <c r="B28" s="2"/>
      <c r="C28" s="3"/>
      <c r="D28" s="2"/>
      <c r="E28" s="60"/>
      <c r="F28" s="60"/>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ht="15.75" thickBot="1">
      <c r="A29" s="2"/>
      <c r="B29" s="2"/>
      <c r="C29" s="60"/>
      <c r="D29" s="60"/>
      <c r="E29" s="60"/>
      <c r="F29" s="60"/>
      <c r="G29" s="101" t="s">
        <v>50</v>
      </c>
      <c r="H29" s="102"/>
      <c r="I29" s="102"/>
      <c r="J29" s="102"/>
      <c r="K29" s="102"/>
      <c r="L29" s="103"/>
      <c r="M29" s="2"/>
      <c r="N29" s="104" t="s">
        <v>51</v>
      </c>
      <c r="O29" s="105"/>
      <c r="P29" s="106"/>
      <c r="Q29" s="2"/>
      <c r="R29" s="98" t="s">
        <v>52</v>
      </c>
      <c r="S29" s="100"/>
      <c r="T29" s="2"/>
      <c r="U29" s="98" t="s">
        <v>53</v>
      </c>
      <c r="V29" s="99"/>
      <c r="W29" s="100"/>
      <c r="X29" s="2"/>
      <c r="Y29" s="2"/>
      <c r="Z29" s="2"/>
      <c r="AA29" s="2"/>
      <c r="AB29" s="2"/>
      <c r="AC29" s="2"/>
      <c r="AD29" s="2"/>
      <c r="AE29" s="2"/>
      <c r="AF29" s="2"/>
      <c r="AG29" s="2"/>
      <c r="AH29" s="2"/>
      <c r="AI29" s="2"/>
    </row>
    <row r="30" spans="1:35" ht="30">
      <c r="A30" s="2"/>
      <c r="B30" s="75" t="s">
        <v>54</v>
      </c>
      <c r="C30" s="76" t="s">
        <v>55</v>
      </c>
      <c r="D30" s="77" t="s">
        <v>56</v>
      </c>
      <c r="E30" s="78" t="s">
        <v>57</v>
      </c>
      <c r="F30" s="60"/>
      <c r="G30" s="66" t="s">
        <v>58</v>
      </c>
      <c r="H30" s="67" t="s">
        <v>59</v>
      </c>
      <c r="I30" s="67" t="s">
        <v>60</v>
      </c>
      <c r="J30" s="67" t="s">
        <v>61</v>
      </c>
      <c r="K30" s="67" t="s">
        <v>62</v>
      </c>
      <c r="L30" s="68" t="s">
        <v>63</v>
      </c>
      <c r="M30" s="2"/>
      <c r="N30" s="73" t="s">
        <v>64</v>
      </c>
      <c r="O30" s="64" t="s">
        <v>65</v>
      </c>
      <c r="P30" s="74" t="s">
        <v>66</v>
      </c>
      <c r="Q30" s="2"/>
      <c r="R30" s="80" t="s">
        <v>67</v>
      </c>
      <c r="S30" s="79" t="s">
        <v>68</v>
      </c>
      <c r="T30" s="2"/>
      <c r="U30" s="80" t="s">
        <v>69</v>
      </c>
      <c r="V30" s="65" t="s">
        <v>70</v>
      </c>
      <c r="W30" s="79" t="s">
        <v>71</v>
      </c>
      <c r="X30" s="2"/>
      <c r="Y30" s="2"/>
      <c r="Z30" s="2"/>
      <c r="AA30" s="2"/>
      <c r="AB30" s="2"/>
      <c r="AC30" s="2"/>
      <c r="AD30" s="2"/>
      <c r="AE30" s="2"/>
      <c r="AF30" s="2"/>
      <c r="AG30" s="2"/>
      <c r="AH30" s="2"/>
      <c r="AI30" s="2"/>
    </row>
    <row r="31" spans="1:35">
      <c r="A31" s="2"/>
      <c r="B31" s="83" t="s">
        <v>25</v>
      </c>
      <c r="C31" s="83" t="s">
        <v>25</v>
      </c>
      <c r="D31" s="84" t="s">
        <v>25</v>
      </c>
      <c r="E31" s="85">
        <v>44970</v>
      </c>
      <c r="F31" s="60"/>
      <c r="G31" s="86" t="s">
        <v>72</v>
      </c>
      <c r="H31" s="86" t="s">
        <v>72</v>
      </c>
      <c r="I31" s="86" t="s">
        <v>72</v>
      </c>
      <c r="J31" s="86" t="s">
        <v>72</v>
      </c>
      <c r="K31" s="86" t="s">
        <v>72</v>
      </c>
      <c r="L31" s="86">
        <v>40</v>
      </c>
      <c r="M31" s="2"/>
      <c r="N31" s="83" t="s">
        <v>73</v>
      </c>
      <c r="O31" s="87" t="s">
        <v>73</v>
      </c>
      <c r="P31" s="88" t="e">
        <f>O31*List!I14</f>
        <v>#VALUE!</v>
      </c>
      <c r="Q31" s="2"/>
      <c r="R31" s="86" t="s">
        <v>74</v>
      </c>
      <c r="S31" s="86">
        <v>0</v>
      </c>
      <c r="T31" s="2"/>
      <c r="U31" s="86" t="s">
        <v>75</v>
      </c>
      <c r="V31" s="86" t="s">
        <v>76</v>
      </c>
      <c r="W31" s="86" t="s">
        <v>77</v>
      </c>
      <c r="X31" s="2"/>
      <c r="Y31" s="2"/>
      <c r="Z31" s="2"/>
      <c r="AA31" s="2"/>
      <c r="AB31" s="2"/>
      <c r="AC31" s="2"/>
      <c r="AD31" s="2"/>
      <c r="AE31" s="2"/>
      <c r="AF31" s="2"/>
      <c r="AG31" s="2"/>
      <c r="AH31" s="2"/>
      <c r="AI31" s="2"/>
    </row>
    <row r="32" spans="1:35" ht="15.75" thickBot="1">
      <c r="A32" s="2"/>
      <c r="B32" s="2"/>
      <c r="C32" s="3"/>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ht="15.75" thickBot="1">
      <c r="A33" s="2"/>
      <c r="B33" s="63" t="s">
        <v>47</v>
      </c>
      <c r="C33" s="96"/>
      <c r="D33" s="96"/>
      <c r="E33" s="96"/>
      <c r="F33" s="96"/>
      <c r="G33" s="96"/>
      <c r="H33" s="97"/>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ht="15.75" thickBot="1">
      <c r="A34" s="2"/>
      <c r="B34" s="63" t="s">
        <v>49</v>
      </c>
      <c r="C34" s="96"/>
      <c r="D34" s="96"/>
      <c r="E34" s="96"/>
      <c r="F34" s="96"/>
      <c r="G34" s="96"/>
      <c r="H34" s="97"/>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ht="15.75" thickBot="1">
      <c r="A35" s="2"/>
      <c r="B35" s="2"/>
      <c r="C35" s="3"/>
      <c r="D35" s="2"/>
      <c r="E35" s="60"/>
      <c r="F35" s="60"/>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ht="15.75" thickBot="1">
      <c r="A36" s="2"/>
      <c r="B36" s="2"/>
      <c r="C36" s="60"/>
      <c r="D36" s="60"/>
      <c r="E36" s="60"/>
      <c r="F36" s="60"/>
      <c r="G36" s="101" t="s">
        <v>50</v>
      </c>
      <c r="H36" s="102"/>
      <c r="I36" s="102"/>
      <c r="J36" s="102"/>
      <c r="K36" s="102"/>
      <c r="L36" s="103"/>
      <c r="M36" s="2"/>
      <c r="N36" s="104" t="s">
        <v>51</v>
      </c>
      <c r="O36" s="105"/>
      <c r="P36" s="106"/>
      <c r="Q36" s="2"/>
      <c r="R36" s="98" t="s">
        <v>52</v>
      </c>
      <c r="S36" s="100"/>
      <c r="T36" s="2"/>
      <c r="U36" s="98" t="s">
        <v>53</v>
      </c>
      <c r="V36" s="99"/>
      <c r="W36" s="100"/>
      <c r="X36" s="2"/>
      <c r="Y36" s="2"/>
      <c r="Z36" s="2"/>
      <c r="AA36" s="2"/>
      <c r="AB36" s="2"/>
      <c r="AC36" s="2"/>
      <c r="AD36" s="2"/>
      <c r="AE36" s="2"/>
      <c r="AF36" s="2"/>
      <c r="AG36" s="2"/>
      <c r="AH36" s="2"/>
      <c r="AI36" s="2"/>
    </row>
    <row r="37" spans="1:35" ht="30">
      <c r="A37" s="2"/>
      <c r="B37" s="75" t="s">
        <v>54</v>
      </c>
      <c r="C37" s="76" t="s">
        <v>55</v>
      </c>
      <c r="D37" s="77" t="s">
        <v>56</v>
      </c>
      <c r="E37" s="78" t="s">
        <v>57</v>
      </c>
      <c r="F37" s="60"/>
      <c r="G37" s="66" t="s">
        <v>58</v>
      </c>
      <c r="H37" s="67" t="s">
        <v>59</v>
      </c>
      <c r="I37" s="67" t="s">
        <v>60</v>
      </c>
      <c r="J37" s="67" t="s">
        <v>61</v>
      </c>
      <c r="K37" s="67" t="s">
        <v>62</v>
      </c>
      <c r="L37" s="68" t="s">
        <v>63</v>
      </c>
      <c r="M37" s="2"/>
      <c r="N37" s="73" t="s">
        <v>64</v>
      </c>
      <c r="O37" s="64" t="s">
        <v>65</v>
      </c>
      <c r="P37" s="74" t="s">
        <v>66</v>
      </c>
      <c r="Q37" s="2"/>
      <c r="R37" s="80" t="s">
        <v>67</v>
      </c>
      <c r="S37" s="79" t="s">
        <v>68</v>
      </c>
      <c r="T37" s="2"/>
      <c r="U37" s="80" t="s">
        <v>69</v>
      </c>
      <c r="V37" s="65" t="s">
        <v>70</v>
      </c>
      <c r="W37" s="79" t="s">
        <v>71</v>
      </c>
      <c r="X37" s="2"/>
      <c r="Y37" s="2"/>
      <c r="Z37" s="2"/>
      <c r="AA37" s="2"/>
      <c r="AB37" s="2"/>
      <c r="AC37" s="2"/>
      <c r="AD37" s="2"/>
      <c r="AE37" s="2"/>
      <c r="AF37" s="2"/>
      <c r="AG37" s="2"/>
      <c r="AH37" s="2"/>
      <c r="AI37" s="2"/>
    </row>
    <row r="38" spans="1:35">
      <c r="A38" s="2"/>
      <c r="B38" s="83" t="s">
        <v>25</v>
      </c>
      <c r="C38" s="83" t="s">
        <v>25</v>
      </c>
      <c r="D38" s="84" t="s">
        <v>25</v>
      </c>
      <c r="E38" s="85">
        <v>44970</v>
      </c>
      <c r="F38" s="60"/>
      <c r="G38" s="86" t="s">
        <v>72</v>
      </c>
      <c r="H38" s="86" t="s">
        <v>72</v>
      </c>
      <c r="I38" s="86" t="s">
        <v>72</v>
      </c>
      <c r="J38" s="86" t="s">
        <v>72</v>
      </c>
      <c r="K38" s="86" t="s">
        <v>72</v>
      </c>
      <c r="L38" s="86">
        <v>40</v>
      </c>
      <c r="M38" s="2"/>
      <c r="N38" s="83" t="s">
        <v>73</v>
      </c>
      <c r="O38" s="87" t="s">
        <v>73</v>
      </c>
      <c r="P38" s="88" t="e">
        <f>O38*List!I15</f>
        <v>#VALUE!</v>
      </c>
      <c r="Q38" s="2"/>
      <c r="R38" s="86" t="s">
        <v>74</v>
      </c>
      <c r="S38" s="86">
        <v>0</v>
      </c>
      <c r="T38" s="2"/>
      <c r="U38" s="86" t="s">
        <v>75</v>
      </c>
      <c r="V38" s="86" t="s">
        <v>76</v>
      </c>
      <c r="W38" s="86" t="s">
        <v>77</v>
      </c>
      <c r="X38" s="2"/>
      <c r="Y38" s="2"/>
      <c r="Z38" s="2"/>
      <c r="AA38" s="2"/>
      <c r="AB38" s="2"/>
      <c r="AC38" s="2"/>
      <c r="AD38" s="2"/>
      <c r="AE38" s="2"/>
      <c r="AF38" s="2"/>
      <c r="AG38" s="2"/>
      <c r="AH38" s="2"/>
      <c r="AI38" s="2"/>
    </row>
    <row r="39" spans="1:35" ht="15.75" thickBot="1">
      <c r="A39" s="2"/>
      <c r="B39" s="2"/>
      <c r="C39" s="3"/>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ht="15.75" thickBot="1">
      <c r="A40" s="2"/>
      <c r="B40" s="63" t="s">
        <v>47</v>
      </c>
      <c r="C40" s="96"/>
      <c r="D40" s="96"/>
      <c r="E40" s="96"/>
      <c r="F40" s="96"/>
      <c r="G40" s="96"/>
      <c r="H40" s="97"/>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15.75" thickBot="1">
      <c r="A41" s="2"/>
      <c r="B41" s="63" t="s">
        <v>49</v>
      </c>
      <c r="C41" s="96"/>
      <c r="D41" s="96"/>
      <c r="E41" s="96"/>
      <c r="F41" s="96"/>
      <c r="G41" s="96"/>
      <c r="H41" s="97"/>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ht="15.75" thickBot="1">
      <c r="A42" s="2"/>
      <c r="B42" s="2"/>
      <c r="C42" s="3"/>
      <c r="D42" s="2"/>
      <c r="E42" s="60"/>
      <c r="F42" s="60"/>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ht="15.75" thickBot="1">
      <c r="A43" s="2"/>
      <c r="B43" s="2"/>
      <c r="C43" s="60"/>
      <c r="D43" s="60"/>
      <c r="E43" s="60"/>
      <c r="F43" s="60"/>
      <c r="G43" s="101" t="s">
        <v>50</v>
      </c>
      <c r="H43" s="102"/>
      <c r="I43" s="102"/>
      <c r="J43" s="102"/>
      <c r="K43" s="102"/>
      <c r="L43" s="103"/>
      <c r="M43" s="2"/>
      <c r="N43" s="104" t="s">
        <v>51</v>
      </c>
      <c r="O43" s="105"/>
      <c r="P43" s="106"/>
      <c r="Q43" s="2"/>
      <c r="R43" s="98" t="s">
        <v>52</v>
      </c>
      <c r="S43" s="100"/>
      <c r="T43" s="2"/>
      <c r="U43" s="98" t="s">
        <v>53</v>
      </c>
      <c r="V43" s="99"/>
      <c r="W43" s="100"/>
      <c r="X43" s="2"/>
      <c r="Y43" s="2"/>
      <c r="Z43" s="2"/>
      <c r="AA43" s="2"/>
      <c r="AB43" s="2"/>
      <c r="AC43" s="2"/>
      <c r="AD43" s="2"/>
      <c r="AE43" s="2"/>
      <c r="AF43" s="2"/>
      <c r="AG43" s="2"/>
      <c r="AH43" s="2"/>
      <c r="AI43" s="2"/>
    </row>
    <row r="44" spans="1:35" ht="30">
      <c r="A44" s="2"/>
      <c r="B44" s="75" t="s">
        <v>54</v>
      </c>
      <c r="C44" s="76" t="s">
        <v>55</v>
      </c>
      <c r="D44" s="77" t="s">
        <v>56</v>
      </c>
      <c r="E44" s="78" t="s">
        <v>57</v>
      </c>
      <c r="F44" s="60"/>
      <c r="G44" s="66" t="s">
        <v>58</v>
      </c>
      <c r="H44" s="67" t="s">
        <v>59</v>
      </c>
      <c r="I44" s="67" t="s">
        <v>60</v>
      </c>
      <c r="J44" s="67" t="s">
        <v>61</v>
      </c>
      <c r="K44" s="67" t="s">
        <v>62</v>
      </c>
      <c r="L44" s="68" t="s">
        <v>63</v>
      </c>
      <c r="M44" s="2"/>
      <c r="N44" s="73" t="s">
        <v>64</v>
      </c>
      <c r="O44" s="64" t="s">
        <v>65</v>
      </c>
      <c r="P44" s="74" t="s">
        <v>66</v>
      </c>
      <c r="Q44" s="2"/>
      <c r="R44" s="80" t="s">
        <v>67</v>
      </c>
      <c r="S44" s="79" t="s">
        <v>68</v>
      </c>
      <c r="T44" s="2"/>
      <c r="U44" s="80" t="s">
        <v>69</v>
      </c>
      <c r="V44" s="65" t="s">
        <v>70</v>
      </c>
      <c r="W44" s="79" t="s">
        <v>71</v>
      </c>
      <c r="X44" s="2"/>
      <c r="Y44" s="2"/>
      <c r="Z44" s="2"/>
      <c r="AA44" s="2"/>
      <c r="AB44" s="2"/>
      <c r="AC44" s="2"/>
      <c r="AD44" s="2"/>
      <c r="AE44" s="2"/>
      <c r="AF44" s="2"/>
      <c r="AG44" s="2"/>
      <c r="AH44" s="2"/>
      <c r="AI44" s="2"/>
    </row>
    <row r="45" spans="1:35">
      <c r="A45" s="2"/>
      <c r="B45" s="83" t="s">
        <v>25</v>
      </c>
      <c r="C45" s="83" t="s">
        <v>25</v>
      </c>
      <c r="D45" s="84" t="s">
        <v>25</v>
      </c>
      <c r="E45" s="85">
        <v>44970</v>
      </c>
      <c r="F45" s="60"/>
      <c r="G45" s="86" t="s">
        <v>72</v>
      </c>
      <c r="H45" s="86" t="s">
        <v>72</v>
      </c>
      <c r="I45" s="86" t="s">
        <v>72</v>
      </c>
      <c r="J45" s="86" t="s">
        <v>72</v>
      </c>
      <c r="K45" s="86" t="s">
        <v>72</v>
      </c>
      <c r="L45" s="86">
        <v>40</v>
      </c>
      <c r="M45" s="2"/>
      <c r="N45" s="83" t="s">
        <v>73</v>
      </c>
      <c r="O45" s="87" t="s">
        <v>73</v>
      </c>
      <c r="P45" s="88" t="e">
        <f>O45*List!I16</f>
        <v>#VALUE!</v>
      </c>
      <c r="Q45" s="2"/>
      <c r="R45" s="86" t="s">
        <v>74</v>
      </c>
      <c r="S45" s="86">
        <v>0</v>
      </c>
      <c r="T45" s="2"/>
      <c r="U45" s="86" t="s">
        <v>75</v>
      </c>
      <c r="V45" s="86" t="s">
        <v>76</v>
      </c>
      <c r="W45" s="86" t="s">
        <v>77</v>
      </c>
      <c r="X45" s="2"/>
      <c r="Y45" s="2"/>
      <c r="Z45" s="2"/>
      <c r="AA45" s="2"/>
      <c r="AB45" s="2"/>
      <c r="AC45" s="2"/>
      <c r="AD45" s="2"/>
      <c r="AE45" s="2"/>
      <c r="AF45" s="2"/>
      <c r="AG45" s="2"/>
      <c r="AH45" s="2"/>
      <c r="AI45" s="2"/>
    </row>
    <row r="46" spans="1:35" ht="15.75" thickBot="1">
      <c r="A46" s="2"/>
      <c r="B46" s="2"/>
      <c r="C46" s="3"/>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t="15.75" thickBot="1">
      <c r="A47" s="2"/>
      <c r="B47" s="63" t="s">
        <v>47</v>
      </c>
      <c r="C47" s="96"/>
      <c r="D47" s="96"/>
      <c r="E47" s="96"/>
      <c r="F47" s="96"/>
      <c r="G47" s="96"/>
      <c r="H47" s="97"/>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15.75" thickBot="1">
      <c r="A48" s="2"/>
      <c r="B48" s="63" t="s">
        <v>49</v>
      </c>
      <c r="C48" s="96"/>
      <c r="D48" s="96"/>
      <c r="E48" s="96"/>
      <c r="F48" s="96"/>
      <c r="G48" s="96"/>
      <c r="H48" s="97"/>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15.75" thickBot="1">
      <c r="A49" s="2"/>
      <c r="B49" s="2"/>
      <c r="C49" s="3"/>
      <c r="D49" s="2"/>
      <c r="E49" s="60"/>
      <c r="F49" s="60"/>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15.75" thickBot="1">
      <c r="A50" s="2"/>
      <c r="B50" s="2"/>
      <c r="C50" s="60"/>
      <c r="D50" s="60"/>
      <c r="E50" s="60"/>
      <c r="F50" s="60"/>
      <c r="G50" s="101" t="s">
        <v>50</v>
      </c>
      <c r="H50" s="102"/>
      <c r="I50" s="102"/>
      <c r="J50" s="102"/>
      <c r="K50" s="102"/>
      <c r="L50" s="103"/>
      <c r="M50" s="2"/>
      <c r="N50" s="104" t="s">
        <v>51</v>
      </c>
      <c r="O50" s="105"/>
      <c r="P50" s="106"/>
      <c r="Q50" s="2"/>
      <c r="R50" s="98" t="s">
        <v>52</v>
      </c>
      <c r="S50" s="100"/>
      <c r="T50" s="2"/>
      <c r="U50" s="98" t="s">
        <v>53</v>
      </c>
      <c r="V50" s="99"/>
      <c r="W50" s="100"/>
      <c r="X50" s="2"/>
      <c r="Y50" s="2"/>
      <c r="Z50" s="2"/>
      <c r="AA50" s="2"/>
      <c r="AB50" s="2"/>
      <c r="AC50" s="2"/>
      <c r="AD50" s="2"/>
      <c r="AE50" s="2"/>
      <c r="AF50" s="2"/>
      <c r="AG50" s="2"/>
      <c r="AH50" s="2"/>
      <c r="AI50" s="2"/>
    </row>
    <row r="51" spans="1:35" ht="30">
      <c r="A51" s="2"/>
      <c r="B51" s="75" t="s">
        <v>54</v>
      </c>
      <c r="C51" s="76" t="s">
        <v>55</v>
      </c>
      <c r="D51" s="77" t="s">
        <v>56</v>
      </c>
      <c r="E51" s="78" t="s">
        <v>57</v>
      </c>
      <c r="F51" s="60"/>
      <c r="G51" s="66" t="s">
        <v>58</v>
      </c>
      <c r="H51" s="67" t="s">
        <v>59</v>
      </c>
      <c r="I51" s="67" t="s">
        <v>60</v>
      </c>
      <c r="J51" s="67" t="s">
        <v>61</v>
      </c>
      <c r="K51" s="67" t="s">
        <v>62</v>
      </c>
      <c r="L51" s="68" t="s">
        <v>63</v>
      </c>
      <c r="M51" s="2"/>
      <c r="N51" s="73" t="s">
        <v>64</v>
      </c>
      <c r="O51" s="64" t="s">
        <v>65</v>
      </c>
      <c r="P51" s="74" t="s">
        <v>66</v>
      </c>
      <c r="Q51" s="2"/>
      <c r="R51" s="80" t="s">
        <v>67</v>
      </c>
      <c r="S51" s="79" t="s">
        <v>68</v>
      </c>
      <c r="T51" s="2"/>
      <c r="U51" s="80" t="s">
        <v>69</v>
      </c>
      <c r="V51" s="65" t="s">
        <v>70</v>
      </c>
      <c r="W51" s="79" t="s">
        <v>71</v>
      </c>
      <c r="X51" s="2"/>
      <c r="Y51" s="2"/>
      <c r="Z51" s="2"/>
      <c r="AA51" s="2"/>
      <c r="AB51" s="2"/>
      <c r="AC51" s="2"/>
      <c r="AD51" s="2"/>
      <c r="AE51" s="2"/>
      <c r="AF51" s="2"/>
      <c r="AG51" s="2"/>
      <c r="AH51" s="2"/>
      <c r="AI51" s="2"/>
    </row>
    <row r="52" spans="1:35">
      <c r="A52" s="2"/>
      <c r="B52" s="83" t="s">
        <v>25</v>
      </c>
      <c r="C52" s="83" t="s">
        <v>25</v>
      </c>
      <c r="D52" s="84" t="s">
        <v>25</v>
      </c>
      <c r="E52" s="85">
        <v>44970</v>
      </c>
      <c r="F52" s="60"/>
      <c r="G52" s="86" t="s">
        <v>72</v>
      </c>
      <c r="H52" s="86" t="s">
        <v>72</v>
      </c>
      <c r="I52" s="86" t="s">
        <v>72</v>
      </c>
      <c r="J52" s="86" t="s">
        <v>72</v>
      </c>
      <c r="K52" s="86" t="s">
        <v>72</v>
      </c>
      <c r="L52" s="86">
        <v>40</v>
      </c>
      <c r="M52" s="2"/>
      <c r="N52" s="83" t="s">
        <v>73</v>
      </c>
      <c r="O52" s="87" t="s">
        <v>73</v>
      </c>
      <c r="P52" s="88" t="e">
        <f>O52*List!I17</f>
        <v>#VALUE!</v>
      </c>
      <c r="Q52" s="2"/>
      <c r="R52" s="86" t="s">
        <v>74</v>
      </c>
      <c r="S52" s="86">
        <v>0</v>
      </c>
      <c r="T52" s="2"/>
      <c r="U52" s="86" t="s">
        <v>75</v>
      </c>
      <c r="V52" s="86" t="s">
        <v>76</v>
      </c>
      <c r="W52" s="86" t="s">
        <v>77</v>
      </c>
      <c r="X52" s="2"/>
      <c r="Y52" s="2"/>
      <c r="Z52" s="2"/>
      <c r="AA52" s="2"/>
      <c r="AB52" s="2"/>
      <c r="AC52" s="2"/>
      <c r="AD52" s="2"/>
      <c r="AE52" s="2"/>
      <c r="AF52" s="2"/>
      <c r="AG52" s="2"/>
      <c r="AH52" s="2"/>
      <c r="AI52" s="2"/>
    </row>
    <row r="53" spans="1:35" ht="15.75" thickBot="1">
      <c r="A53" s="2"/>
      <c r="B53" s="2"/>
      <c r="C53" s="3"/>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ht="15.75" thickBot="1">
      <c r="A54" s="2"/>
      <c r="B54" s="63" t="s">
        <v>47</v>
      </c>
      <c r="C54" s="96"/>
      <c r="D54" s="96"/>
      <c r="E54" s="96"/>
      <c r="F54" s="96"/>
      <c r="G54" s="96"/>
      <c r="H54" s="97"/>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ht="15.75" thickBot="1">
      <c r="A55" s="2"/>
      <c r="B55" s="63" t="s">
        <v>49</v>
      </c>
      <c r="C55" s="96"/>
      <c r="D55" s="96"/>
      <c r="E55" s="96"/>
      <c r="F55" s="96"/>
      <c r="G55" s="96"/>
      <c r="H55" s="97"/>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ht="15.75" thickBot="1">
      <c r="A56" s="2"/>
      <c r="B56" s="2"/>
      <c r="C56" s="3"/>
      <c r="D56" s="2"/>
      <c r="E56" s="60"/>
      <c r="F56" s="60"/>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ht="15.75" thickBot="1">
      <c r="A57" s="2"/>
      <c r="B57" s="2"/>
      <c r="C57" s="60"/>
      <c r="D57" s="60"/>
      <c r="E57" s="60"/>
      <c r="F57" s="60"/>
      <c r="G57" s="101" t="s">
        <v>50</v>
      </c>
      <c r="H57" s="102"/>
      <c r="I57" s="102"/>
      <c r="J57" s="102"/>
      <c r="K57" s="102"/>
      <c r="L57" s="103"/>
      <c r="M57" s="2"/>
      <c r="N57" s="104" t="s">
        <v>51</v>
      </c>
      <c r="O57" s="105"/>
      <c r="P57" s="106"/>
      <c r="Q57" s="2"/>
      <c r="R57" s="98" t="s">
        <v>52</v>
      </c>
      <c r="S57" s="100"/>
      <c r="T57" s="2"/>
      <c r="U57" s="98" t="s">
        <v>53</v>
      </c>
      <c r="V57" s="99"/>
      <c r="W57" s="100"/>
      <c r="X57" s="2"/>
      <c r="Y57" s="2"/>
      <c r="Z57" s="2"/>
      <c r="AA57" s="2"/>
      <c r="AB57" s="2"/>
      <c r="AC57" s="2"/>
      <c r="AD57" s="2"/>
      <c r="AE57" s="2"/>
      <c r="AF57" s="2"/>
      <c r="AG57" s="2"/>
      <c r="AH57" s="2"/>
      <c r="AI57" s="2"/>
    </row>
    <row r="58" spans="1:35" ht="30">
      <c r="A58" s="2"/>
      <c r="B58" s="75" t="s">
        <v>54</v>
      </c>
      <c r="C58" s="76" t="s">
        <v>55</v>
      </c>
      <c r="D58" s="77" t="s">
        <v>56</v>
      </c>
      <c r="E58" s="78" t="s">
        <v>57</v>
      </c>
      <c r="F58" s="60"/>
      <c r="G58" s="66" t="s">
        <v>58</v>
      </c>
      <c r="H58" s="67" t="s">
        <v>59</v>
      </c>
      <c r="I58" s="67" t="s">
        <v>60</v>
      </c>
      <c r="J58" s="67" t="s">
        <v>61</v>
      </c>
      <c r="K58" s="67" t="s">
        <v>62</v>
      </c>
      <c r="L58" s="68" t="s">
        <v>63</v>
      </c>
      <c r="M58" s="2"/>
      <c r="N58" s="73" t="s">
        <v>64</v>
      </c>
      <c r="O58" s="64" t="s">
        <v>65</v>
      </c>
      <c r="P58" s="74" t="s">
        <v>66</v>
      </c>
      <c r="Q58" s="2"/>
      <c r="R58" s="80" t="s">
        <v>67</v>
      </c>
      <c r="S58" s="79" t="s">
        <v>68</v>
      </c>
      <c r="T58" s="2"/>
      <c r="U58" s="80" t="s">
        <v>69</v>
      </c>
      <c r="V58" s="65" t="s">
        <v>70</v>
      </c>
      <c r="W58" s="79" t="s">
        <v>71</v>
      </c>
      <c r="X58" s="2"/>
      <c r="Y58" s="2"/>
      <c r="Z58" s="2"/>
      <c r="AA58" s="2"/>
      <c r="AB58" s="2"/>
      <c r="AC58" s="2"/>
      <c r="AD58" s="2"/>
      <c r="AE58" s="2"/>
      <c r="AF58" s="2"/>
      <c r="AG58" s="2"/>
      <c r="AH58" s="2"/>
      <c r="AI58" s="2"/>
    </row>
    <row r="59" spans="1:35">
      <c r="A59" s="2"/>
      <c r="B59" s="83" t="s">
        <v>25</v>
      </c>
      <c r="C59" s="83" t="s">
        <v>25</v>
      </c>
      <c r="D59" s="84" t="s">
        <v>25</v>
      </c>
      <c r="E59" s="85">
        <v>44970</v>
      </c>
      <c r="F59" s="60"/>
      <c r="G59" s="86" t="s">
        <v>72</v>
      </c>
      <c r="H59" s="86" t="s">
        <v>72</v>
      </c>
      <c r="I59" s="86" t="s">
        <v>72</v>
      </c>
      <c r="J59" s="86" t="s">
        <v>72</v>
      </c>
      <c r="K59" s="86" t="s">
        <v>72</v>
      </c>
      <c r="L59" s="86">
        <v>40</v>
      </c>
      <c r="M59" s="2"/>
      <c r="N59" s="83" t="s">
        <v>73</v>
      </c>
      <c r="O59" s="87" t="s">
        <v>73</v>
      </c>
      <c r="P59" s="88" t="e">
        <f>O59*List!I18</f>
        <v>#VALUE!</v>
      </c>
      <c r="Q59" s="2"/>
      <c r="R59" s="86" t="s">
        <v>74</v>
      </c>
      <c r="S59" s="86">
        <v>0</v>
      </c>
      <c r="T59" s="2"/>
      <c r="U59" s="86" t="s">
        <v>75</v>
      </c>
      <c r="V59" s="86" t="s">
        <v>76</v>
      </c>
      <c r="W59" s="86" t="s">
        <v>77</v>
      </c>
      <c r="X59" s="2"/>
      <c r="Y59" s="2"/>
      <c r="Z59" s="2"/>
      <c r="AA59" s="2"/>
      <c r="AB59" s="2"/>
      <c r="AC59" s="2"/>
      <c r="AD59" s="2"/>
      <c r="AE59" s="2"/>
      <c r="AF59" s="2"/>
      <c r="AG59" s="2"/>
      <c r="AH59" s="2"/>
      <c r="AI59" s="2"/>
    </row>
    <row r="60" spans="1:35" ht="15.75" thickBot="1">
      <c r="A60" s="2"/>
      <c r="B60" s="2"/>
      <c r="C60" s="3"/>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ht="15.75" thickBot="1">
      <c r="A61" s="2"/>
      <c r="B61" s="63" t="s">
        <v>47</v>
      </c>
      <c r="C61" s="96"/>
      <c r="D61" s="96"/>
      <c r="E61" s="96"/>
      <c r="F61" s="96"/>
      <c r="G61" s="96"/>
      <c r="H61" s="97"/>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ht="15.75" thickBot="1">
      <c r="A62" s="2"/>
      <c r="B62" s="63" t="s">
        <v>49</v>
      </c>
      <c r="C62" s="96"/>
      <c r="D62" s="96"/>
      <c r="E62" s="96"/>
      <c r="F62" s="96"/>
      <c r="G62" s="96"/>
      <c r="H62" s="97"/>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ht="15.75" thickBot="1">
      <c r="A63" s="2"/>
      <c r="B63" s="2"/>
      <c r="C63" s="3"/>
      <c r="D63" s="2"/>
      <c r="E63" s="60"/>
      <c r="F63" s="60"/>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ht="15.75" thickBot="1">
      <c r="A64" s="2"/>
      <c r="B64" s="2"/>
      <c r="C64" s="60"/>
      <c r="D64" s="60"/>
      <c r="E64" s="60"/>
      <c r="F64" s="60"/>
      <c r="G64" s="101" t="s">
        <v>50</v>
      </c>
      <c r="H64" s="102"/>
      <c r="I64" s="102"/>
      <c r="J64" s="102"/>
      <c r="K64" s="102"/>
      <c r="L64" s="103"/>
      <c r="M64" s="2"/>
      <c r="N64" s="104" t="s">
        <v>51</v>
      </c>
      <c r="O64" s="105"/>
      <c r="P64" s="106"/>
      <c r="Q64" s="2"/>
      <c r="R64" s="98" t="s">
        <v>52</v>
      </c>
      <c r="S64" s="100"/>
      <c r="T64" s="2"/>
      <c r="U64" s="98" t="s">
        <v>53</v>
      </c>
      <c r="V64" s="99"/>
      <c r="W64" s="100"/>
      <c r="X64" s="2"/>
      <c r="Y64" s="2"/>
      <c r="Z64" s="2"/>
      <c r="AA64" s="2"/>
      <c r="AB64" s="2"/>
      <c r="AC64" s="2"/>
      <c r="AD64" s="2"/>
      <c r="AE64" s="2"/>
      <c r="AF64" s="2"/>
      <c r="AG64" s="2"/>
      <c r="AH64" s="2"/>
      <c r="AI64" s="2"/>
    </row>
    <row r="65" spans="1:35" ht="30">
      <c r="A65" s="2"/>
      <c r="B65" s="75" t="s">
        <v>54</v>
      </c>
      <c r="C65" s="76" t="s">
        <v>55</v>
      </c>
      <c r="D65" s="77" t="s">
        <v>56</v>
      </c>
      <c r="E65" s="78" t="s">
        <v>57</v>
      </c>
      <c r="F65" s="60"/>
      <c r="G65" s="66" t="s">
        <v>58</v>
      </c>
      <c r="H65" s="67" t="s">
        <v>59</v>
      </c>
      <c r="I65" s="67" t="s">
        <v>60</v>
      </c>
      <c r="J65" s="67" t="s">
        <v>61</v>
      </c>
      <c r="K65" s="67" t="s">
        <v>62</v>
      </c>
      <c r="L65" s="68" t="s">
        <v>63</v>
      </c>
      <c r="M65" s="2"/>
      <c r="N65" s="73" t="s">
        <v>64</v>
      </c>
      <c r="O65" s="64" t="s">
        <v>65</v>
      </c>
      <c r="P65" s="74" t="s">
        <v>66</v>
      </c>
      <c r="Q65" s="2"/>
      <c r="R65" s="80" t="s">
        <v>67</v>
      </c>
      <c r="S65" s="79" t="s">
        <v>68</v>
      </c>
      <c r="T65" s="2"/>
      <c r="U65" s="80" t="s">
        <v>69</v>
      </c>
      <c r="V65" s="65" t="s">
        <v>70</v>
      </c>
      <c r="W65" s="79" t="s">
        <v>71</v>
      </c>
      <c r="X65" s="2"/>
      <c r="Y65" s="2"/>
      <c r="Z65" s="2"/>
      <c r="AA65" s="2"/>
      <c r="AB65" s="2"/>
      <c r="AC65" s="2"/>
      <c r="AD65" s="2"/>
      <c r="AE65" s="2"/>
      <c r="AF65" s="2"/>
      <c r="AG65" s="2"/>
      <c r="AH65" s="2"/>
      <c r="AI65" s="2"/>
    </row>
    <row r="66" spans="1:35">
      <c r="A66" s="2"/>
      <c r="B66" s="83" t="s">
        <v>25</v>
      </c>
      <c r="C66" s="83" t="s">
        <v>25</v>
      </c>
      <c r="D66" s="84" t="s">
        <v>25</v>
      </c>
      <c r="E66" s="85">
        <v>44970</v>
      </c>
      <c r="F66" s="60"/>
      <c r="G66" s="86" t="s">
        <v>72</v>
      </c>
      <c r="H66" s="86" t="s">
        <v>72</v>
      </c>
      <c r="I66" s="86" t="s">
        <v>72</v>
      </c>
      <c r="J66" s="86" t="s">
        <v>72</v>
      </c>
      <c r="K66" s="86" t="s">
        <v>72</v>
      </c>
      <c r="L66" s="86">
        <v>40</v>
      </c>
      <c r="M66" s="2"/>
      <c r="N66" s="83" t="s">
        <v>73</v>
      </c>
      <c r="O66" s="87" t="s">
        <v>73</v>
      </c>
      <c r="P66" s="88" t="e">
        <f>O66*List!I19</f>
        <v>#VALUE!</v>
      </c>
      <c r="Q66" s="2"/>
      <c r="R66" s="86" t="s">
        <v>74</v>
      </c>
      <c r="S66" s="86">
        <v>0</v>
      </c>
      <c r="T66" s="2"/>
      <c r="U66" s="86" t="s">
        <v>75</v>
      </c>
      <c r="V66" s="86" t="s">
        <v>76</v>
      </c>
      <c r="W66" s="86" t="s">
        <v>77</v>
      </c>
      <c r="X66" s="2"/>
      <c r="Y66" s="2"/>
      <c r="Z66" s="2"/>
      <c r="AA66" s="2"/>
      <c r="AB66" s="2"/>
      <c r="AC66" s="2"/>
      <c r="AD66" s="2"/>
      <c r="AE66" s="2"/>
      <c r="AF66" s="2"/>
      <c r="AG66" s="2"/>
      <c r="AH66" s="2"/>
      <c r="AI66" s="2"/>
    </row>
    <row r="67" spans="1:35">
      <c r="A67" s="2"/>
      <c r="B67" s="2"/>
      <c r="C67" s="3"/>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2"/>
      <c r="B68" s="2"/>
      <c r="C68" s="3"/>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c r="A69" s="2"/>
      <c r="B69" s="2"/>
      <c r="C69" s="3"/>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c r="A70" s="2"/>
      <c r="B70" s="2"/>
      <c r="C70" s="3"/>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c r="A71" s="2"/>
      <c r="B71" s="2"/>
      <c r="C71" s="3"/>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5">
      <c r="A72" s="2"/>
      <c r="B72" s="2"/>
      <c r="C72" s="3"/>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c r="A73" s="2"/>
      <c r="B73" s="2"/>
      <c r="C73" s="3"/>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35">
      <c r="A74" s="2"/>
      <c r="B74" s="2"/>
      <c r="C74" s="3"/>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row>
    <row r="75" spans="1:35">
      <c r="A75" s="2"/>
      <c r="B75" s="2"/>
      <c r="C75" s="3"/>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1:35">
      <c r="A76" s="2"/>
      <c r="B76" s="2"/>
      <c r="C76" s="3"/>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1:35">
      <c r="A77" s="2"/>
      <c r="B77" s="2"/>
      <c r="C77" s="3"/>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5">
      <c r="A78" s="2"/>
      <c r="B78" s="2"/>
      <c r="C78" s="3"/>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1:35">
      <c r="A79" s="2"/>
      <c r="B79" s="2"/>
      <c r="C79" s="3"/>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35">
      <c r="A80" s="2"/>
      <c r="B80" s="2"/>
      <c r="C80" s="3"/>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spans="1:35">
      <c r="A81" s="2"/>
      <c r="B81" s="2"/>
      <c r="C81" s="3"/>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1:35">
      <c r="A82" s="2"/>
      <c r="B82" s="2"/>
      <c r="C82" s="3"/>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sheetData>
  <sheetProtection algorithmName="SHA-512" hashValue="DzwX8/m/K4O9m5JFPuiJLD9oauJAWf+PScN8sEWzINFm08giqXHzWc9bzOgyKkPxU3Tt/QWWubBtOLtTZNJlsg==" saltValue="mbVa/kUYz+xT1ZYzEYFaeQ==" spinCount="100000" sheet="1" objects="1" scenarios="1" selectLockedCells="1"/>
  <mergeCells count="51">
    <mergeCell ref="C20:H20"/>
    <mergeCell ref="G22:L22"/>
    <mergeCell ref="N19:O19"/>
    <mergeCell ref="P19:Q19"/>
    <mergeCell ref="C16:H16"/>
    <mergeCell ref="C17:H17"/>
    <mergeCell ref="C19:H19"/>
    <mergeCell ref="P16:Q16"/>
    <mergeCell ref="P17:Q17"/>
    <mergeCell ref="N17:O17"/>
    <mergeCell ref="N18:O18"/>
    <mergeCell ref="P18:Q18"/>
    <mergeCell ref="C26:H26"/>
    <mergeCell ref="C27:H27"/>
    <mergeCell ref="N22:P22"/>
    <mergeCell ref="R22:S22"/>
    <mergeCell ref="U36:W36"/>
    <mergeCell ref="C34:H34"/>
    <mergeCell ref="G36:L36"/>
    <mergeCell ref="N36:P36"/>
    <mergeCell ref="R36:S36"/>
    <mergeCell ref="U29:W29"/>
    <mergeCell ref="C33:H33"/>
    <mergeCell ref="G29:L29"/>
    <mergeCell ref="N29:P29"/>
    <mergeCell ref="R29:S29"/>
    <mergeCell ref="U22:W22"/>
    <mergeCell ref="U50:W50"/>
    <mergeCell ref="C54:H54"/>
    <mergeCell ref="C41:H41"/>
    <mergeCell ref="G43:L43"/>
    <mergeCell ref="N43:P43"/>
    <mergeCell ref="R43:S43"/>
    <mergeCell ref="U43:W43"/>
    <mergeCell ref="C47:H47"/>
    <mergeCell ref="C40:H40"/>
    <mergeCell ref="C48:H48"/>
    <mergeCell ref="G50:L50"/>
    <mergeCell ref="N50:P50"/>
    <mergeCell ref="R50:S50"/>
    <mergeCell ref="C55:H55"/>
    <mergeCell ref="U57:W57"/>
    <mergeCell ref="C62:H62"/>
    <mergeCell ref="G64:L64"/>
    <mergeCell ref="N64:P64"/>
    <mergeCell ref="R64:S64"/>
    <mergeCell ref="U64:W64"/>
    <mergeCell ref="C61:H61"/>
    <mergeCell ref="G57:L57"/>
    <mergeCell ref="N57:P57"/>
    <mergeCell ref="R57:S57"/>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F4306FB6-0DE2-4C66-A8ED-AF2FD6C55A14}">
          <x14:formula1>
            <xm:f>List!$B$16:$B$19</xm:f>
          </x14:formula1>
          <xm:sqref>B24 B31 B38 B45 B52 B59 B66</xm:sqref>
        </x14:dataValidation>
        <x14:dataValidation type="list" allowBlank="1" showInputMessage="1" showErrorMessage="1" xr:uid="{4B501AA2-B10A-47A4-BF48-FF0A1085D338}">
          <x14:formula1>
            <xm:f>List!$C$16:$C$20</xm:f>
          </x14:formula1>
          <xm:sqref>C24 C31 C38 C45 C52 C59 C66</xm:sqref>
        </x14:dataValidation>
        <x14:dataValidation type="list" allowBlank="1" showInputMessage="1" showErrorMessage="1" xr:uid="{67A275AB-3A32-468B-811C-2E567B3F1D5B}">
          <x14:formula1>
            <xm:f>List!$D$16:$D$20</xm:f>
          </x14:formula1>
          <xm:sqref>D24 D31 D38 D45 D52 D59 D66</xm:sqref>
        </x14:dataValidation>
        <x14:dataValidation type="list" allowBlank="1" showInputMessage="1" showErrorMessage="1" xr:uid="{EA831F0E-51B9-428D-8245-D9B7383C6665}">
          <x14:formula1>
            <xm:f>List!$E$14:$H$14</xm:f>
          </x14:formula1>
          <xm:sqref>O24 O31 O38 O45 O52 O59 O66</xm:sqref>
        </x14:dataValidation>
        <x14:dataValidation type="list" allowBlank="1" showInputMessage="1" showErrorMessage="1" xr:uid="{F82D486D-87F0-4381-90ED-4972C4CCEE12}">
          <x14:formula1>
            <xm:f>List!$E$15:$E$31</xm:f>
          </x14:formula1>
          <xm:sqref>N24 N31 N38 N45 N52 N59 N66</xm:sqref>
        </x14:dataValidation>
        <x14:dataValidation type="list" allowBlank="1" showInputMessage="1" showErrorMessage="1" xr:uid="{B26F8A91-1EBA-4AB0-9D6D-A135376E5125}">
          <x14:formula1>
            <xm:f>List!$C$3:$C$11</xm:f>
          </x14:formula1>
          <xm:sqref>P18:Q18 S24 S31 S38 S45 S52 S59 S66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80563-83E0-4640-8C30-D6C920D08EA5}">
  <dimension ref="B2:O31"/>
  <sheetViews>
    <sheetView topLeftCell="B1" workbookViewId="0">
      <selection activeCell="I20" sqref="I20"/>
    </sheetView>
  </sheetViews>
  <sheetFormatPr defaultRowHeight="15"/>
  <cols>
    <col min="2" max="2" width="25.85546875" customWidth="1"/>
    <col min="3" max="3" width="33.85546875" bestFit="1" customWidth="1"/>
    <col min="4" max="5" width="18.28515625" bestFit="1" customWidth="1"/>
    <col min="6" max="8" width="10.140625" bestFit="1" customWidth="1"/>
    <col min="13" max="13" width="14.140625" bestFit="1" customWidth="1"/>
  </cols>
  <sheetData>
    <row r="2" spans="2:15">
      <c r="B2" s="61" t="s">
        <v>22</v>
      </c>
      <c r="C2" s="61" t="s">
        <v>23</v>
      </c>
      <c r="D2" s="61" t="s">
        <v>24</v>
      </c>
      <c r="E2" s="61" t="s">
        <v>24</v>
      </c>
    </row>
    <row r="3" spans="2:15">
      <c r="B3" t="s">
        <v>25</v>
      </c>
      <c r="C3">
        <v>0</v>
      </c>
      <c r="D3" t="s">
        <v>25</v>
      </c>
    </row>
    <row r="4" spans="2:15">
      <c r="B4" t="s">
        <v>78</v>
      </c>
      <c r="C4">
        <v>5</v>
      </c>
      <c r="D4" t="s">
        <v>79</v>
      </c>
    </row>
    <row r="5" spans="2:15">
      <c r="B5" t="s">
        <v>80</v>
      </c>
      <c r="C5">
        <v>10</v>
      </c>
      <c r="D5" t="s">
        <v>81</v>
      </c>
    </row>
    <row r="6" spans="2:15">
      <c r="B6" t="s">
        <v>82</v>
      </c>
      <c r="C6">
        <v>15</v>
      </c>
      <c r="D6" t="s">
        <v>83</v>
      </c>
    </row>
    <row r="7" spans="2:15">
      <c r="B7" t="s">
        <v>84</v>
      </c>
      <c r="C7">
        <v>20</v>
      </c>
      <c r="D7" t="s">
        <v>85</v>
      </c>
    </row>
    <row r="8" spans="2:15">
      <c r="C8">
        <v>25</v>
      </c>
    </row>
    <row r="9" spans="2:15">
      <c r="C9">
        <v>30</v>
      </c>
    </row>
    <row r="10" spans="2:15">
      <c r="C10">
        <v>35</v>
      </c>
    </row>
    <row r="11" spans="2:15">
      <c r="C11">
        <v>40</v>
      </c>
    </row>
    <row r="13" spans="2:15">
      <c r="I13" s="72">
        <f>VLOOKUP('3. Contract Information'!N24,M15:N31,2,FALSE)</f>
        <v>0</v>
      </c>
    </row>
    <row r="14" spans="2:15">
      <c r="E14" s="60" t="s">
        <v>73</v>
      </c>
      <c r="F14" s="70">
        <v>0.95</v>
      </c>
      <c r="G14" s="71">
        <v>0.97499999999999998</v>
      </c>
      <c r="H14" s="70">
        <v>1</v>
      </c>
      <c r="I14" s="72">
        <f>VLOOKUP('3. Contract Information'!N31,$M$15:$N$31,2,FALSE)</f>
        <v>0</v>
      </c>
      <c r="N14" s="70">
        <v>1</v>
      </c>
    </row>
    <row r="15" spans="2:15">
      <c r="B15" s="58" t="s">
        <v>54</v>
      </c>
      <c r="C15" s="58" t="s">
        <v>55</v>
      </c>
      <c r="D15" s="58" t="s">
        <v>86</v>
      </c>
      <c r="E15" s="60" t="s">
        <v>73</v>
      </c>
      <c r="F15" s="70">
        <v>0.95</v>
      </c>
      <c r="G15" s="71">
        <v>0.97499999999999998</v>
      </c>
      <c r="H15" s="70">
        <v>1</v>
      </c>
      <c r="I15" s="72">
        <f>VLOOKUP('3. Contract Information'!N38,$M$15:$N$31,2,FALSE)</f>
        <v>0</v>
      </c>
      <c r="M15" s="60" t="s">
        <v>73</v>
      </c>
      <c r="N15" s="69">
        <v>0</v>
      </c>
    </row>
    <row r="16" spans="2:15">
      <c r="B16" s="1" t="s">
        <v>25</v>
      </c>
      <c r="C16" s="1" t="s">
        <v>25</v>
      </c>
      <c r="D16" s="1" t="s">
        <v>25</v>
      </c>
      <c r="E16" s="1" t="s">
        <v>87</v>
      </c>
      <c r="F16" s="69">
        <v>46740</v>
      </c>
      <c r="G16" s="69">
        <v>47970</v>
      </c>
      <c r="H16" s="69">
        <v>49200</v>
      </c>
      <c r="I16" s="72">
        <f>VLOOKUP('3. Contract Information'!N45,$M$15:$N$31,2,FALSE)</f>
        <v>0</v>
      </c>
      <c r="M16" s="1" t="s">
        <v>87</v>
      </c>
      <c r="N16" s="69">
        <v>49200</v>
      </c>
      <c r="O16" t="s">
        <v>88</v>
      </c>
    </row>
    <row r="17" spans="2:15">
      <c r="B17" s="3" t="s">
        <v>89</v>
      </c>
      <c r="C17" s="3" t="s">
        <v>90</v>
      </c>
      <c r="D17" s="1" t="s">
        <v>78</v>
      </c>
      <c r="E17" s="1" t="s">
        <v>91</v>
      </c>
      <c r="F17" s="69">
        <v>49400</v>
      </c>
      <c r="G17" s="69">
        <v>50700</v>
      </c>
      <c r="H17" s="69">
        <v>52000</v>
      </c>
      <c r="I17" s="72">
        <f>VLOOKUP('3. Contract Information'!N52,$M$15:$N$31,2,FALSE)</f>
        <v>0</v>
      </c>
      <c r="M17" s="1" t="s">
        <v>91</v>
      </c>
      <c r="N17" s="69">
        <v>52000</v>
      </c>
      <c r="O17" t="s">
        <v>88</v>
      </c>
    </row>
    <row r="18" spans="2:15">
      <c r="B18" s="3" t="s">
        <v>92</v>
      </c>
      <c r="C18" s="3" t="s">
        <v>93</v>
      </c>
      <c r="D18" s="1" t="s">
        <v>94</v>
      </c>
      <c r="E18" s="1" t="s">
        <v>95</v>
      </c>
      <c r="F18" s="69">
        <v>51300</v>
      </c>
      <c r="G18" s="69">
        <v>52650</v>
      </c>
      <c r="H18" s="69">
        <v>54000</v>
      </c>
      <c r="I18" s="72">
        <f>VLOOKUP('3. Contract Information'!N59,$M$15:$N$31,2,FALSE)</f>
        <v>0</v>
      </c>
      <c r="M18" s="1" t="s">
        <v>95</v>
      </c>
      <c r="N18" s="69">
        <v>54000</v>
      </c>
      <c r="O18" t="s">
        <v>88</v>
      </c>
    </row>
    <row r="19" spans="2:15">
      <c r="B19" s="3" t="s">
        <v>83</v>
      </c>
      <c r="C19" s="3" t="s">
        <v>96</v>
      </c>
      <c r="D19" s="1" t="s">
        <v>82</v>
      </c>
      <c r="E19" s="1" t="s">
        <v>97</v>
      </c>
      <c r="F19" s="69">
        <v>54150</v>
      </c>
      <c r="G19" s="69">
        <v>55575</v>
      </c>
      <c r="H19" s="69">
        <v>57000</v>
      </c>
      <c r="I19" s="72">
        <f>VLOOKUP('3. Contract Information'!N66,$M$15:$N$31,2,FALSE)</f>
        <v>0</v>
      </c>
      <c r="M19" s="1" t="s">
        <v>97</v>
      </c>
      <c r="N19" s="69">
        <v>57000</v>
      </c>
      <c r="O19" t="s">
        <v>88</v>
      </c>
    </row>
    <row r="20" spans="2:15">
      <c r="B20" s="1"/>
      <c r="C20" s="3" t="s">
        <v>83</v>
      </c>
      <c r="D20" s="1" t="s">
        <v>84</v>
      </c>
      <c r="E20" s="1" t="s">
        <v>98</v>
      </c>
      <c r="F20" s="69">
        <v>51300</v>
      </c>
      <c r="G20" s="69">
        <v>52650</v>
      </c>
      <c r="H20" s="69">
        <v>54000</v>
      </c>
      <c r="M20" s="1" t="s">
        <v>98</v>
      </c>
      <c r="N20" s="69">
        <v>54000</v>
      </c>
      <c r="O20" t="s">
        <v>88</v>
      </c>
    </row>
    <row r="21" spans="2:15">
      <c r="E21" s="1" t="s">
        <v>99</v>
      </c>
      <c r="F21" s="69">
        <v>53675</v>
      </c>
      <c r="G21" s="69">
        <v>55087.5</v>
      </c>
      <c r="H21" s="69">
        <v>56500</v>
      </c>
      <c r="M21" s="1" t="s">
        <v>99</v>
      </c>
      <c r="N21" s="69">
        <v>56500</v>
      </c>
      <c r="O21" t="s">
        <v>88</v>
      </c>
    </row>
    <row r="22" spans="2:15">
      <c r="E22" s="1" t="s">
        <v>80</v>
      </c>
      <c r="F22" s="69">
        <v>55100</v>
      </c>
      <c r="G22" s="69">
        <v>56550</v>
      </c>
      <c r="H22" s="69">
        <v>58000</v>
      </c>
      <c r="M22" s="1" t="s">
        <v>80</v>
      </c>
      <c r="N22" s="69">
        <v>58000</v>
      </c>
      <c r="O22" t="s">
        <v>88</v>
      </c>
    </row>
    <row r="23" spans="2:15">
      <c r="E23" s="1" t="s">
        <v>100</v>
      </c>
      <c r="F23" s="69">
        <v>56390.1</v>
      </c>
      <c r="G23" s="69">
        <v>57874.049999999996</v>
      </c>
      <c r="H23" s="69">
        <v>59358</v>
      </c>
      <c r="M23" s="1" t="s">
        <v>100</v>
      </c>
      <c r="N23" s="69">
        <v>59358</v>
      </c>
      <c r="O23" t="s">
        <v>88</v>
      </c>
    </row>
    <row r="24" spans="2:15">
      <c r="E24" s="1" t="s">
        <v>101</v>
      </c>
      <c r="F24" s="69">
        <v>58466.799999999996</v>
      </c>
      <c r="G24" s="69">
        <v>60005.4</v>
      </c>
      <c r="H24" s="69">
        <v>61544</v>
      </c>
      <c r="M24" s="1" t="s">
        <v>101</v>
      </c>
      <c r="N24" s="69">
        <v>61544</v>
      </c>
      <c r="O24" t="s">
        <v>88</v>
      </c>
    </row>
    <row r="25" spans="2:15">
      <c r="E25" s="1" t="s">
        <v>102</v>
      </c>
      <c r="F25" s="69">
        <v>60750.6</v>
      </c>
      <c r="G25" s="69">
        <v>62349.299999999996</v>
      </c>
      <c r="H25" s="69">
        <v>63948</v>
      </c>
      <c r="M25" s="1" t="s">
        <v>102</v>
      </c>
      <c r="N25" s="69">
        <v>63948</v>
      </c>
      <c r="O25" t="s">
        <v>88</v>
      </c>
    </row>
    <row r="26" spans="2:15">
      <c r="E26" s="1" t="s">
        <v>103</v>
      </c>
      <c r="F26" s="69">
        <v>62826.35</v>
      </c>
      <c r="G26" s="69">
        <v>64479.674999999996</v>
      </c>
      <c r="H26" s="69">
        <v>66133</v>
      </c>
      <c r="M26" s="1" t="s">
        <v>103</v>
      </c>
      <c r="N26" s="69">
        <v>66133</v>
      </c>
      <c r="O26" t="s">
        <v>88</v>
      </c>
    </row>
    <row r="27" spans="2:15">
      <c r="E27" s="1" t="s">
        <v>104</v>
      </c>
      <c r="F27" s="69">
        <v>66304.3</v>
      </c>
      <c r="G27" s="69">
        <v>68049.149999999994</v>
      </c>
      <c r="H27" s="69">
        <v>69794</v>
      </c>
      <c r="M27" s="1" t="s">
        <v>104</v>
      </c>
      <c r="N27" s="69">
        <v>69794</v>
      </c>
      <c r="O27" t="s">
        <v>88</v>
      </c>
    </row>
    <row r="28" spans="2:15">
      <c r="E28" s="1" t="s">
        <v>105</v>
      </c>
      <c r="F28" s="69">
        <v>70087.199999999997</v>
      </c>
      <c r="G28" s="69">
        <v>71931.599999999991</v>
      </c>
      <c r="H28" s="69">
        <v>73776</v>
      </c>
      <c r="M28" s="1" t="s">
        <v>105</v>
      </c>
      <c r="N28" s="69">
        <v>73776</v>
      </c>
      <c r="O28" t="s">
        <v>88</v>
      </c>
    </row>
    <row r="29" spans="2:15">
      <c r="E29" s="1" t="s">
        <v>106</v>
      </c>
      <c r="F29" s="69">
        <v>77938</v>
      </c>
      <c r="G29" s="69">
        <v>79989</v>
      </c>
      <c r="H29" s="69">
        <v>82040</v>
      </c>
      <c r="M29" s="1" t="s">
        <v>106</v>
      </c>
      <c r="N29" s="69">
        <v>82040</v>
      </c>
      <c r="O29" t="s">
        <v>88</v>
      </c>
    </row>
    <row r="30" spans="2:15">
      <c r="E30" s="1" t="s">
        <v>107</v>
      </c>
      <c r="F30" s="69">
        <v>86630.5</v>
      </c>
      <c r="G30" s="69">
        <v>88910.25</v>
      </c>
      <c r="H30" s="69">
        <v>91190</v>
      </c>
      <c r="M30" s="1" t="s">
        <v>107</v>
      </c>
      <c r="N30" s="69">
        <v>91190</v>
      </c>
      <c r="O30" t="s">
        <v>88</v>
      </c>
    </row>
    <row r="31" spans="2:15">
      <c r="E31" s="1" t="s">
        <v>108</v>
      </c>
      <c r="F31" s="69">
        <v>94442.349999999991</v>
      </c>
      <c r="G31" s="69">
        <v>96927.675000000003</v>
      </c>
      <c r="H31" s="69">
        <v>99413</v>
      </c>
      <c r="M31" s="1" t="s">
        <v>108</v>
      </c>
      <c r="N31" s="69">
        <v>99413</v>
      </c>
      <c r="O31" t="s">
        <v>88</v>
      </c>
    </row>
  </sheetData>
  <phoneticPr fontId="1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013C-53F9-40E0-A62A-FD4A39236708}">
  <dimension ref="B2:V23"/>
  <sheetViews>
    <sheetView workbookViewId="0">
      <selection activeCell="G26" sqref="G26"/>
    </sheetView>
  </sheetViews>
  <sheetFormatPr defaultRowHeight="15"/>
  <sheetData>
    <row r="2" spans="2:22">
      <c r="B2" s="37" t="s">
        <v>109</v>
      </c>
      <c r="C2" s="37">
        <v>1</v>
      </c>
      <c r="D2" s="37">
        <v>2</v>
      </c>
      <c r="E2" s="37">
        <v>3</v>
      </c>
      <c r="F2" s="37">
        <v>4</v>
      </c>
      <c r="G2" s="37">
        <v>5</v>
      </c>
      <c r="H2" s="37">
        <v>6</v>
      </c>
      <c r="I2" s="37">
        <v>7</v>
      </c>
      <c r="J2" s="37">
        <v>8</v>
      </c>
      <c r="K2" s="37">
        <v>9</v>
      </c>
      <c r="L2" s="37">
        <v>10</v>
      </c>
      <c r="M2" s="37">
        <v>11</v>
      </c>
      <c r="N2" s="37">
        <v>12</v>
      </c>
      <c r="O2" s="37">
        <v>13</v>
      </c>
      <c r="P2" s="37">
        <v>14</v>
      </c>
      <c r="Q2" s="37">
        <v>15</v>
      </c>
      <c r="R2" s="37">
        <v>16</v>
      </c>
      <c r="S2" s="37">
        <v>17</v>
      </c>
      <c r="T2" s="37">
        <v>18</v>
      </c>
      <c r="U2" s="37">
        <v>19</v>
      </c>
      <c r="V2" s="37">
        <v>20</v>
      </c>
    </row>
    <row r="3" spans="2:22">
      <c r="B3" s="36" t="s">
        <v>110</v>
      </c>
    </row>
    <row r="4" spans="2:22">
      <c r="B4" s="36">
        <v>1</v>
      </c>
      <c r="C4">
        <f>CEILING(Calculation!C4,1)</f>
        <v>1</v>
      </c>
    </row>
    <row r="5" spans="2:22">
      <c r="B5" s="36">
        <v>2</v>
      </c>
    </row>
    <row r="6" spans="2:22">
      <c r="B6" s="36">
        <v>3</v>
      </c>
    </row>
    <row r="7" spans="2:22">
      <c r="B7" s="36">
        <v>4</v>
      </c>
    </row>
    <row r="8" spans="2:22">
      <c r="B8" s="36">
        <v>5</v>
      </c>
    </row>
    <row r="9" spans="2:22">
      <c r="B9" s="36">
        <v>6</v>
      </c>
    </row>
    <row r="10" spans="2:22">
      <c r="B10" s="36">
        <v>7</v>
      </c>
    </row>
    <row r="11" spans="2:22">
      <c r="B11" s="36">
        <v>8</v>
      </c>
    </row>
    <row r="12" spans="2:22">
      <c r="B12" s="36">
        <v>9</v>
      </c>
    </row>
    <row r="13" spans="2:22">
      <c r="B13" s="36">
        <v>10</v>
      </c>
    </row>
    <row r="14" spans="2:22">
      <c r="B14" s="36">
        <v>11</v>
      </c>
    </row>
    <row r="15" spans="2:22">
      <c r="B15" s="36">
        <v>12</v>
      </c>
    </row>
    <row r="16" spans="2:22">
      <c r="B16" s="36">
        <v>13</v>
      </c>
    </row>
    <row r="17" spans="2:2">
      <c r="B17" s="36">
        <v>14</v>
      </c>
    </row>
    <row r="18" spans="2:2">
      <c r="B18" s="36">
        <v>15</v>
      </c>
    </row>
    <row r="19" spans="2:2">
      <c r="B19" s="36">
        <v>16</v>
      </c>
    </row>
    <row r="20" spans="2:2">
      <c r="B20" s="36">
        <v>17</v>
      </c>
    </row>
    <row r="21" spans="2:2">
      <c r="B21" s="36">
        <v>18</v>
      </c>
    </row>
    <row r="22" spans="2:2">
      <c r="B22" s="36">
        <v>19</v>
      </c>
    </row>
    <row r="23" spans="2:2">
      <c r="B23" s="36">
        <v>20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A9997-BACC-450C-9B19-A6F89DF96C0E}">
  <dimension ref="B2:V23"/>
  <sheetViews>
    <sheetView workbookViewId="0">
      <selection activeCell="G26" sqref="G26"/>
    </sheetView>
  </sheetViews>
  <sheetFormatPr defaultRowHeight="15"/>
  <sheetData>
    <row r="2" spans="2:22">
      <c r="B2" s="37" t="s">
        <v>109</v>
      </c>
      <c r="C2" s="37">
        <v>1</v>
      </c>
      <c r="D2" s="37">
        <v>2</v>
      </c>
      <c r="E2" s="37">
        <v>3</v>
      </c>
      <c r="F2" s="37">
        <v>4</v>
      </c>
      <c r="G2" s="37">
        <v>5</v>
      </c>
      <c r="H2" s="37">
        <v>6</v>
      </c>
      <c r="I2" s="37">
        <v>7</v>
      </c>
      <c r="J2" s="37">
        <v>8</v>
      </c>
      <c r="K2" s="37">
        <v>9</v>
      </c>
      <c r="L2" s="37">
        <v>10</v>
      </c>
      <c r="M2" s="37">
        <v>11</v>
      </c>
      <c r="N2" s="37">
        <v>12</v>
      </c>
      <c r="O2" s="37">
        <v>13</v>
      </c>
      <c r="P2" s="37">
        <v>14</v>
      </c>
      <c r="Q2" s="37">
        <v>15</v>
      </c>
      <c r="R2" s="37">
        <v>16</v>
      </c>
      <c r="S2" s="37">
        <v>17</v>
      </c>
      <c r="T2" s="37">
        <v>18</v>
      </c>
      <c r="U2" s="37">
        <v>19</v>
      </c>
      <c r="V2" s="37">
        <v>20</v>
      </c>
    </row>
    <row r="3" spans="2:22">
      <c r="B3" s="36" t="s">
        <v>110</v>
      </c>
    </row>
    <row r="4" spans="2:22">
      <c r="B4" s="36">
        <v>1</v>
      </c>
      <c r="C4" s="38">
        <f>$B$4/4*1.25 + (C2/6*1.25)</f>
        <v>0.52083333333333326</v>
      </c>
      <c r="D4" s="38">
        <f t="shared" ref="D4:V4" si="0">$B$4/4*1.25 + (D2/6*1.25)</f>
        <v>0.72916666666666663</v>
      </c>
      <c r="E4" s="38">
        <f t="shared" si="0"/>
        <v>0.9375</v>
      </c>
      <c r="F4" s="38">
        <f t="shared" si="0"/>
        <v>1.1458333333333333</v>
      </c>
      <c r="G4" s="38">
        <f t="shared" si="0"/>
        <v>1.3541666666666667</v>
      </c>
      <c r="H4" s="38">
        <f t="shared" si="0"/>
        <v>1.5625</v>
      </c>
      <c r="I4" s="38">
        <f t="shared" si="0"/>
        <v>1.7708333333333335</v>
      </c>
      <c r="J4" s="38">
        <f t="shared" si="0"/>
        <v>1.9791666666666665</v>
      </c>
      <c r="K4" s="38">
        <f t="shared" si="0"/>
        <v>2.1875</v>
      </c>
      <c r="L4" s="38">
        <f t="shared" si="0"/>
        <v>2.3958333333333335</v>
      </c>
      <c r="M4" s="38">
        <f t="shared" si="0"/>
        <v>2.6041666666666665</v>
      </c>
      <c r="N4" s="38">
        <f t="shared" si="0"/>
        <v>2.8125</v>
      </c>
      <c r="O4" s="38">
        <f t="shared" si="0"/>
        <v>3.020833333333333</v>
      </c>
      <c r="P4" s="38">
        <f t="shared" si="0"/>
        <v>3.229166666666667</v>
      </c>
      <c r="Q4" s="38">
        <f t="shared" si="0"/>
        <v>3.4375</v>
      </c>
      <c r="R4" s="38">
        <f t="shared" si="0"/>
        <v>3.645833333333333</v>
      </c>
      <c r="S4" s="38">
        <f t="shared" si="0"/>
        <v>3.854166666666667</v>
      </c>
      <c r="T4" s="38">
        <f t="shared" si="0"/>
        <v>4.0625</v>
      </c>
      <c r="U4" s="38">
        <f t="shared" si="0"/>
        <v>4.270833333333333</v>
      </c>
      <c r="V4" s="38">
        <f t="shared" si="0"/>
        <v>4.479166666666667</v>
      </c>
    </row>
    <row r="5" spans="2:22">
      <c r="B5" s="36">
        <v>2</v>
      </c>
      <c r="C5" s="38">
        <f>$B$5/4*1.25 + (C2/6*1.25)</f>
        <v>0.83333333333333326</v>
      </c>
      <c r="D5" s="38">
        <f t="shared" ref="D5:V5" si="1">$B$5/4*1.25 + (D2/6*1.25)</f>
        <v>1.0416666666666665</v>
      </c>
      <c r="E5" s="38">
        <f t="shared" si="1"/>
        <v>1.25</v>
      </c>
      <c r="F5" s="38">
        <f t="shared" si="1"/>
        <v>1.4583333333333333</v>
      </c>
      <c r="G5" s="38">
        <f t="shared" si="1"/>
        <v>1.6666666666666667</v>
      </c>
      <c r="H5" s="38">
        <f t="shared" si="1"/>
        <v>1.875</v>
      </c>
      <c r="I5" s="38">
        <f t="shared" si="1"/>
        <v>2.0833333333333335</v>
      </c>
      <c r="J5" s="38">
        <f t="shared" si="1"/>
        <v>2.2916666666666665</v>
      </c>
      <c r="K5" s="38">
        <f t="shared" si="1"/>
        <v>2.5</v>
      </c>
      <c r="L5" s="38">
        <f t="shared" si="1"/>
        <v>2.7083333333333335</v>
      </c>
      <c r="M5" s="38">
        <f t="shared" si="1"/>
        <v>2.9166666666666665</v>
      </c>
      <c r="N5" s="38">
        <f t="shared" si="1"/>
        <v>3.125</v>
      </c>
      <c r="O5" s="38">
        <f t="shared" si="1"/>
        <v>3.333333333333333</v>
      </c>
      <c r="P5" s="38">
        <f t="shared" si="1"/>
        <v>3.541666666666667</v>
      </c>
      <c r="Q5" s="38">
        <f t="shared" si="1"/>
        <v>3.75</v>
      </c>
      <c r="R5" s="38">
        <f t="shared" si="1"/>
        <v>3.958333333333333</v>
      </c>
      <c r="S5" s="38">
        <f t="shared" si="1"/>
        <v>4.166666666666667</v>
      </c>
      <c r="T5" s="38">
        <f t="shared" si="1"/>
        <v>4.375</v>
      </c>
      <c r="U5" s="38">
        <f t="shared" si="1"/>
        <v>4.583333333333333</v>
      </c>
      <c r="V5" s="38">
        <f t="shared" si="1"/>
        <v>4.791666666666667</v>
      </c>
    </row>
    <row r="6" spans="2:22">
      <c r="B6" s="36">
        <v>3</v>
      </c>
      <c r="C6" s="38">
        <f>$B$6/4*1.25 + (C2/6*1.25)</f>
        <v>1.1458333333333333</v>
      </c>
      <c r="D6" s="38">
        <f t="shared" ref="D6:V6" si="2">$B$6/4*1.25 + (D2/6*1.25)</f>
        <v>1.3541666666666665</v>
      </c>
      <c r="E6" s="38">
        <f t="shared" si="2"/>
        <v>1.5625</v>
      </c>
      <c r="F6" s="38">
        <f t="shared" si="2"/>
        <v>1.7708333333333333</v>
      </c>
      <c r="G6" s="38">
        <f t="shared" si="2"/>
        <v>1.9791666666666667</v>
      </c>
      <c r="H6" s="38">
        <f t="shared" si="2"/>
        <v>2.1875</v>
      </c>
      <c r="I6" s="38">
        <f t="shared" si="2"/>
        <v>2.3958333333333335</v>
      </c>
      <c r="J6" s="38">
        <f t="shared" si="2"/>
        <v>2.6041666666666665</v>
      </c>
      <c r="K6" s="38">
        <f t="shared" si="2"/>
        <v>2.8125</v>
      </c>
      <c r="L6" s="38">
        <f t="shared" si="2"/>
        <v>3.0208333333333335</v>
      </c>
      <c r="M6" s="38">
        <f t="shared" si="2"/>
        <v>3.2291666666666665</v>
      </c>
      <c r="N6" s="38">
        <f t="shared" si="2"/>
        <v>3.4375</v>
      </c>
      <c r="O6" s="38">
        <f t="shared" si="2"/>
        <v>3.645833333333333</v>
      </c>
      <c r="P6" s="38">
        <f t="shared" si="2"/>
        <v>3.854166666666667</v>
      </c>
      <c r="Q6" s="38">
        <f t="shared" si="2"/>
        <v>4.0625</v>
      </c>
      <c r="R6" s="38">
        <f t="shared" si="2"/>
        <v>4.270833333333333</v>
      </c>
      <c r="S6" s="38">
        <f t="shared" si="2"/>
        <v>4.479166666666667</v>
      </c>
      <c r="T6" s="38">
        <f t="shared" si="2"/>
        <v>4.6875</v>
      </c>
      <c r="U6" s="38">
        <f t="shared" si="2"/>
        <v>4.895833333333333</v>
      </c>
      <c r="V6" s="38">
        <f t="shared" si="2"/>
        <v>5.104166666666667</v>
      </c>
    </row>
    <row r="7" spans="2:22">
      <c r="B7" s="36">
        <v>4</v>
      </c>
      <c r="C7" s="38">
        <f>$B$7/4*1.25 + (C2/6*1.25)</f>
        <v>1.4583333333333333</v>
      </c>
      <c r="D7" s="38">
        <f t="shared" ref="D7:V7" si="3">$B$7/4*1.25 + (D2/6*1.25)</f>
        <v>1.6666666666666665</v>
      </c>
      <c r="E7" s="38">
        <f t="shared" si="3"/>
        <v>1.875</v>
      </c>
      <c r="F7" s="38">
        <f t="shared" si="3"/>
        <v>2.083333333333333</v>
      </c>
      <c r="G7" s="38">
        <f t="shared" si="3"/>
        <v>2.291666666666667</v>
      </c>
      <c r="H7" s="38">
        <f t="shared" si="3"/>
        <v>2.5</v>
      </c>
      <c r="I7" s="38">
        <f t="shared" si="3"/>
        <v>2.7083333333333335</v>
      </c>
      <c r="J7" s="38">
        <f t="shared" si="3"/>
        <v>2.9166666666666665</v>
      </c>
      <c r="K7" s="38">
        <f t="shared" si="3"/>
        <v>3.125</v>
      </c>
      <c r="L7" s="38">
        <f t="shared" si="3"/>
        <v>3.3333333333333335</v>
      </c>
      <c r="M7" s="38">
        <f t="shared" si="3"/>
        <v>3.5416666666666665</v>
      </c>
      <c r="N7" s="38">
        <f t="shared" si="3"/>
        <v>3.75</v>
      </c>
      <c r="O7" s="38">
        <f t="shared" si="3"/>
        <v>3.958333333333333</v>
      </c>
      <c r="P7" s="38">
        <f t="shared" si="3"/>
        <v>4.166666666666667</v>
      </c>
      <c r="Q7" s="38">
        <f t="shared" si="3"/>
        <v>4.375</v>
      </c>
      <c r="R7" s="38">
        <f t="shared" si="3"/>
        <v>4.583333333333333</v>
      </c>
      <c r="S7" s="38">
        <f t="shared" si="3"/>
        <v>4.791666666666667</v>
      </c>
      <c r="T7" s="38">
        <f t="shared" si="3"/>
        <v>5</v>
      </c>
      <c r="U7" s="38">
        <f t="shared" si="3"/>
        <v>5.208333333333333</v>
      </c>
      <c r="V7" s="38">
        <f t="shared" si="3"/>
        <v>5.416666666666667</v>
      </c>
    </row>
    <row r="8" spans="2:22">
      <c r="B8" s="36">
        <v>5</v>
      </c>
      <c r="C8" s="38">
        <f>$B$8/4*1.25 + (C2/6*1.25)</f>
        <v>1.7708333333333333</v>
      </c>
      <c r="D8" s="38">
        <f t="shared" ref="D8:V8" si="4">C8/4*1.25 + (D2/6*1.25)</f>
        <v>0.97005208333333326</v>
      </c>
      <c r="E8" s="38">
        <f t="shared" si="4"/>
        <v>0.92814127604166663</v>
      </c>
      <c r="F8" s="38">
        <f t="shared" si="4"/>
        <v>1.123377482096354</v>
      </c>
      <c r="G8" s="38">
        <f t="shared" si="4"/>
        <v>1.3927221298217773</v>
      </c>
      <c r="H8" s="38">
        <f t="shared" si="4"/>
        <v>1.6852256655693054</v>
      </c>
      <c r="I8" s="38">
        <f t="shared" si="4"/>
        <v>1.9849663538237414</v>
      </c>
      <c r="J8" s="38">
        <f t="shared" si="4"/>
        <v>2.2869686522365855</v>
      </c>
      <c r="K8" s="38">
        <f t="shared" si="4"/>
        <v>2.5896777038239329</v>
      </c>
      <c r="L8" s="38">
        <f t="shared" si="4"/>
        <v>2.8926076157783127</v>
      </c>
      <c r="M8" s="38">
        <f t="shared" si="4"/>
        <v>3.1956065465973893</v>
      </c>
      <c r="N8" s="38">
        <f t="shared" si="4"/>
        <v>3.4986270458116842</v>
      </c>
      <c r="O8" s="38">
        <f t="shared" si="4"/>
        <v>3.8016542851494846</v>
      </c>
      <c r="P8" s="38">
        <f t="shared" si="4"/>
        <v>4.1046836307758809</v>
      </c>
      <c r="Q8" s="38">
        <f t="shared" si="4"/>
        <v>4.4077136346174628</v>
      </c>
      <c r="R8" s="38">
        <f t="shared" si="4"/>
        <v>4.7107438441512901</v>
      </c>
      <c r="S8" s="38">
        <f t="shared" si="4"/>
        <v>5.013774117963945</v>
      </c>
      <c r="T8" s="38">
        <f t="shared" si="4"/>
        <v>5.3168044118637328</v>
      </c>
      <c r="U8" s="38">
        <f t="shared" si="4"/>
        <v>5.619834712040749</v>
      </c>
      <c r="V8" s="38">
        <f t="shared" si="4"/>
        <v>5.9228650141794006</v>
      </c>
    </row>
    <row r="9" spans="2:22">
      <c r="B9" s="36">
        <v>6</v>
      </c>
      <c r="C9" s="38">
        <f>B9/4*1.25 + (C2/6*1.25)</f>
        <v>2.0833333333333335</v>
      </c>
      <c r="D9" s="38">
        <f t="shared" ref="D9:V9" si="5">C9/4*1.25 + (D2/6*1.25)</f>
        <v>1.0677083333333335</v>
      </c>
      <c r="E9" s="38">
        <f t="shared" si="5"/>
        <v>0.95865885416666674</v>
      </c>
      <c r="F9" s="38">
        <f t="shared" si="5"/>
        <v>1.1329142252604165</v>
      </c>
      <c r="G9" s="38">
        <f t="shared" si="5"/>
        <v>1.3957023620605469</v>
      </c>
      <c r="H9" s="38">
        <f t="shared" si="5"/>
        <v>1.6861569881439209</v>
      </c>
      <c r="I9" s="38">
        <f t="shared" si="5"/>
        <v>1.9852573921283088</v>
      </c>
      <c r="J9" s="38">
        <f t="shared" si="5"/>
        <v>2.2870596017067628</v>
      </c>
      <c r="K9" s="38">
        <f t="shared" si="5"/>
        <v>2.5897061255333633</v>
      </c>
      <c r="L9" s="38">
        <f t="shared" si="5"/>
        <v>2.8926164975625097</v>
      </c>
      <c r="M9" s="38">
        <f t="shared" si="5"/>
        <v>3.1956093221549509</v>
      </c>
      <c r="N9" s="38">
        <f t="shared" si="5"/>
        <v>3.4986279131734221</v>
      </c>
      <c r="O9" s="38">
        <f t="shared" si="5"/>
        <v>3.8016545562000275</v>
      </c>
      <c r="P9" s="38">
        <f t="shared" si="5"/>
        <v>4.104683715479176</v>
      </c>
      <c r="Q9" s="38">
        <f t="shared" si="5"/>
        <v>4.4077136610872429</v>
      </c>
      <c r="R9" s="38">
        <f t="shared" si="5"/>
        <v>4.7107438524230965</v>
      </c>
      <c r="S9" s="38">
        <f t="shared" si="5"/>
        <v>5.0137741205488844</v>
      </c>
      <c r="T9" s="38">
        <f t="shared" si="5"/>
        <v>5.3168044126715266</v>
      </c>
      <c r="U9" s="38">
        <f t="shared" si="5"/>
        <v>5.6198347122931853</v>
      </c>
      <c r="V9" s="38">
        <f t="shared" si="5"/>
        <v>5.9228650142582868</v>
      </c>
    </row>
    <row r="10" spans="2:22">
      <c r="B10" s="36">
        <v>7</v>
      </c>
      <c r="C10" s="38">
        <f>B10/4*1.25 + (C2/6*1.25)</f>
        <v>2.3958333333333335</v>
      </c>
      <c r="D10" s="38"/>
      <c r="E10" s="38"/>
      <c r="F10" s="38"/>
      <c r="G10" s="38"/>
      <c r="H10" s="38"/>
      <c r="I10" s="38"/>
      <c r="J10" s="38"/>
      <c r="K10" s="38"/>
      <c r="L10" s="38"/>
      <c r="M10" s="38"/>
      <c r="N10" s="38"/>
      <c r="O10" s="38"/>
      <c r="P10" s="38"/>
      <c r="Q10" s="38"/>
      <c r="R10" s="38"/>
      <c r="S10" s="38"/>
      <c r="T10" s="38"/>
      <c r="U10" s="38"/>
      <c r="V10" s="38"/>
    </row>
    <row r="11" spans="2:22">
      <c r="B11" s="36">
        <v>8</v>
      </c>
      <c r="C11" s="38">
        <f t="shared" ref="C11:C23" si="6">B11/4*1.25 + ($C$2/6*1.25)</f>
        <v>2.7083333333333335</v>
      </c>
      <c r="D11" s="38"/>
      <c r="E11" s="38"/>
      <c r="F11" s="38"/>
      <c r="G11" s="38"/>
      <c r="H11" s="38"/>
      <c r="I11" s="38"/>
      <c r="J11" s="38"/>
      <c r="K11" s="38"/>
      <c r="L11" s="38"/>
      <c r="M11" s="38"/>
      <c r="N11" s="38"/>
      <c r="O11" s="38"/>
      <c r="P11" s="38"/>
      <c r="Q11" s="38"/>
      <c r="R11" s="38"/>
      <c r="S11" s="38"/>
      <c r="T11" s="38"/>
      <c r="U11" s="38"/>
      <c r="V11" s="38"/>
    </row>
    <row r="12" spans="2:22">
      <c r="B12" s="36">
        <v>9</v>
      </c>
      <c r="C12" s="38">
        <f t="shared" si="6"/>
        <v>3.0208333333333335</v>
      </c>
      <c r="D12" s="38"/>
      <c r="E12" s="38"/>
      <c r="F12" s="38"/>
      <c r="G12" s="38"/>
      <c r="H12" s="38"/>
      <c r="I12" s="38"/>
      <c r="J12" s="38"/>
      <c r="K12" s="38"/>
      <c r="L12" s="38"/>
      <c r="M12" s="38"/>
      <c r="N12" s="38"/>
      <c r="O12" s="38"/>
      <c r="P12" s="38"/>
      <c r="Q12" s="38"/>
      <c r="R12" s="38"/>
      <c r="S12" s="38"/>
      <c r="T12" s="38"/>
      <c r="U12" s="38"/>
      <c r="V12" s="38"/>
    </row>
    <row r="13" spans="2:22">
      <c r="B13" s="36">
        <v>10</v>
      </c>
      <c r="C13" s="38">
        <f t="shared" si="6"/>
        <v>3.3333333333333335</v>
      </c>
      <c r="D13" s="38"/>
      <c r="E13" s="38"/>
      <c r="F13" s="38"/>
      <c r="G13" s="38"/>
      <c r="H13" s="38"/>
      <c r="I13" s="38"/>
      <c r="J13" s="38"/>
      <c r="K13" s="38"/>
      <c r="L13" s="38"/>
      <c r="M13" s="38"/>
      <c r="N13" s="38"/>
      <c r="O13" s="38"/>
      <c r="P13" s="38"/>
      <c r="Q13" s="38"/>
      <c r="R13" s="38"/>
      <c r="S13" s="38"/>
      <c r="T13" s="38"/>
      <c r="U13" s="38"/>
      <c r="V13" s="38"/>
    </row>
    <row r="14" spans="2:22">
      <c r="B14" s="36">
        <v>11</v>
      </c>
      <c r="C14" s="38">
        <f t="shared" si="6"/>
        <v>3.6458333333333335</v>
      </c>
      <c r="D14" s="38"/>
      <c r="E14" s="38"/>
      <c r="F14" s="38"/>
      <c r="G14" s="38"/>
      <c r="H14" s="38"/>
      <c r="I14" s="38"/>
      <c r="J14" s="38"/>
      <c r="K14" s="38"/>
      <c r="L14" s="38"/>
      <c r="M14" s="38"/>
      <c r="N14" s="38"/>
      <c r="O14" s="38"/>
      <c r="P14" s="38"/>
      <c r="Q14" s="38"/>
      <c r="R14" s="38"/>
      <c r="S14" s="38"/>
      <c r="T14" s="38"/>
      <c r="U14" s="38"/>
      <c r="V14" s="38"/>
    </row>
    <row r="15" spans="2:22">
      <c r="B15" s="36">
        <v>12</v>
      </c>
      <c r="C15" s="38">
        <f t="shared" si="6"/>
        <v>3.9583333333333335</v>
      </c>
      <c r="D15" s="38"/>
      <c r="E15" s="38"/>
      <c r="F15" s="38"/>
      <c r="G15" s="38"/>
      <c r="H15" s="38"/>
      <c r="I15" s="38"/>
      <c r="J15" s="38"/>
      <c r="K15" s="38"/>
      <c r="L15" s="38"/>
      <c r="M15" s="38"/>
      <c r="N15" s="38"/>
      <c r="O15" s="38"/>
      <c r="P15" s="38"/>
      <c r="Q15" s="38"/>
      <c r="R15" s="38"/>
      <c r="S15" s="38"/>
      <c r="T15" s="38"/>
      <c r="U15" s="38"/>
      <c r="V15" s="38"/>
    </row>
    <row r="16" spans="2:22">
      <c r="B16" s="36">
        <v>13</v>
      </c>
      <c r="C16" s="38">
        <f t="shared" si="6"/>
        <v>4.270833333333333</v>
      </c>
      <c r="D16" s="38"/>
      <c r="E16" s="38"/>
      <c r="F16" s="38"/>
      <c r="G16" s="38"/>
      <c r="H16" s="38"/>
      <c r="I16" s="38"/>
      <c r="J16" s="38"/>
      <c r="K16" s="38"/>
      <c r="L16" s="38"/>
      <c r="M16" s="38"/>
      <c r="N16" s="38"/>
      <c r="O16" s="38"/>
      <c r="P16" s="38"/>
      <c r="Q16" s="38"/>
      <c r="R16" s="38"/>
      <c r="S16" s="38"/>
      <c r="T16" s="38"/>
      <c r="U16" s="38"/>
      <c r="V16" s="38"/>
    </row>
    <row r="17" spans="2:22">
      <c r="B17" s="36">
        <v>14</v>
      </c>
      <c r="C17" s="38">
        <f t="shared" si="6"/>
        <v>4.583333333333333</v>
      </c>
      <c r="D17" s="38"/>
      <c r="E17" s="38"/>
      <c r="F17" s="38"/>
      <c r="G17" s="38"/>
      <c r="H17" s="38"/>
      <c r="I17" s="38"/>
      <c r="J17" s="38"/>
      <c r="K17" s="38"/>
      <c r="L17" s="38"/>
      <c r="M17" s="38"/>
      <c r="N17" s="38"/>
      <c r="O17" s="38"/>
      <c r="P17" s="38"/>
      <c r="Q17" s="38"/>
      <c r="R17" s="38"/>
      <c r="S17" s="38"/>
      <c r="T17" s="38"/>
      <c r="U17" s="38"/>
      <c r="V17" s="38"/>
    </row>
    <row r="18" spans="2:22">
      <c r="B18" s="36">
        <v>15</v>
      </c>
      <c r="C18" s="38">
        <f t="shared" si="6"/>
        <v>4.895833333333333</v>
      </c>
      <c r="D18" s="38"/>
      <c r="E18" s="38"/>
      <c r="F18" s="38"/>
      <c r="G18" s="38"/>
      <c r="H18" s="38"/>
      <c r="I18" s="38"/>
      <c r="J18" s="38"/>
      <c r="K18" s="38"/>
      <c r="L18" s="38"/>
      <c r="M18" s="38"/>
      <c r="N18" s="38"/>
      <c r="O18" s="38"/>
      <c r="P18" s="38"/>
      <c r="Q18" s="38"/>
      <c r="R18" s="38"/>
      <c r="S18" s="38"/>
      <c r="T18" s="38"/>
      <c r="U18" s="38"/>
      <c r="V18" s="38"/>
    </row>
    <row r="19" spans="2:22">
      <c r="B19" s="36">
        <v>16</v>
      </c>
      <c r="C19" s="38">
        <f t="shared" si="6"/>
        <v>5.208333333333333</v>
      </c>
      <c r="D19" s="38"/>
      <c r="E19" s="38"/>
      <c r="F19" s="38"/>
      <c r="G19" s="38"/>
      <c r="H19" s="38"/>
      <c r="I19" s="38"/>
      <c r="J19" s="38"/>
      <c r="K19" s="38"/>
      <c r="L19" s="38"/>
      <c r="M19" s="38"/>
      <c r="N19" s="38"/>
      <c r="O19" s="38"/>
      <c r="P19" s="38"/>
      <c r="Q19" s="38"/>
      <c r="R19" s="38"/>
      <c r="S19" s="38"/>
      <c r="T19" s="38"/>
      <c r="U19" s="38"/>
      <c r="V19" s="38"/>
    </row>
    <row r="20" spans="2:22">
      <c r="B20" s="36">
        <v>17</v>
      </c>
      <c r="C20" s="38">
        <f t="shared" si="6"/>
        <v>5.520833333333333</v>
      </c>
      <c r="D20" s="38"/>
      <c r="E20" s="38"/>
      <c r="F20" s="38"/>
      <c r="G20" s="38"/>
      <c r="H20" s="38"/>
      <c r="I20" s="38"/>
      <c r="J20" s="38"/>
      <c r="K20" s="38"/>
      <c r="L20" s="38"/>
      <c r="M20" s="38"/>
      <c r="N20" s="38"/>
      <c r="O20" s="38"/>
      <c r="P20" s="38"/>
      <c r="Q20" s="38"/>
      <c r="R20" s="38"/>
      <c r="S20" s="38"/>
      <c r="T20" s="38"/>
      <c r="U20" s="38"/>
      <c r="V20" s="38"/>
    </row>
    <row r="21" spans="2:22">
      <c r="B21" s="36">
        <v>18</v>
      </c>
      <c r="C21" s="38">
        <f t="shared" si="6"/>
        <v>5.833333333333333</v>
      </c>
      <c r="D21" s="38"/>
      <c r="E21" s="38"/>
      <c r="F21" s="38"/>
      <c r="G21" s="38"/>
      <c r="H21" s="38"/>
      <c r="I21" s="38"/>
      <c r="J21" s="38"/>
      <c r="K21" s="38"/>
      <c r="L21" s="38"/>
      <c r="M21" s="38"/>
      <c r="N21" s="38"/>
      <c r="O21" s="38"/>
      <c r="P21" s="38"/>
      <c r="Q21" s="38"/>
      <c r="R21" s="38"/>
      <c r="S21" s="38"/>
      <c r="T21" s="38"/>
      <c r="U21" s="38"/>
      <c r="V21" s="38"/>
    </row>
    <row r="22" spans="2:22">
      <c r="B22" s="36">
        <v>19</v>
      </c>
      <c r="C22" s="38">
        <f t="shared" si="6"/>
        <v>6.145833333333333</v>
      </c>
      <c r="D22" s="38"/>
      <c r="E22" s="38"/>
      <c r="F22" s="38"/>
      <c r="G22" s="38"/>
      <c r="H22" s="38"/>
      <c r="I22" s="38"/>
      <c r="J22" s="38"/>
      <c r="K22" s="38"/>
      <c r="L22" s="38"/>
      <c r="M22" s="38"/>
      <c r="N22" s="38"/>
      <c r="O22" s="38"/>
      <c r="P22" s="38"/>
      <c r="Q22" s="38"/>
      <c r="R22" s="38"/>
      <c r="S22" s="38"/>
      <c r="T22" s="38"/>
      <c r="U22" s="38"/>
      <c r="V22" s="38"/>
    </row>
    <row r="23" spans="2:22">
      <c r="B23" s="36">
        <v>20</v>
      </c>
      <c r="C23" s="38">
        <f t="shared" si="6"/>
        <v>6.458333333333333</v>
      </c>
      <c r="D23" s="38"/>
      <c r="E23" s="38"/>
      <c r="F23" s="38"/>
      <c r="G23" s="38"/>
      <c r="H23" s="38"/>
      <c r="I23" s="38"/>
      <c r="J23" s="38"/>
      <c r="K23" s="38"/>
      <c r="L23" s="38"/>
      <c r="M23" s="38"/>
      <c r="N23" s="38"/>
      <c r="O23" s="38"/>
      <c r="P23" s="38"/>
      <c r="Q23" s="38"/>
      <c r="R23" s="38"/>
      <c r="S23" s="38"/>
      <c r="T23" s="38"/>
      <c r="U23" s="38"/>
      <c r="V23" s="38"/>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11F56-9A7F-4371-BEC2-A75171BF2B6E}">
  <dimension ref="A1:L17"/>
  <sheetViews>
    <sheetView topLeftCell="B1" zoomScale="170" zoomScaleNormal="170" workbookViewId="0">
      <selection activeCell="G26" sqref="G26"/>
    </sheetView>
  </sheetViews>
  <sheetFormatPr defaultRowHeight="15"/>
  <cols>
    <col min="1" max="1" width="16.140625" style="1" bestFit="1" customWidth="1"/>
    <col min="2" max="2" width="37.28515625" style="1" bestFit="1" customWidth="1"/>
    <col min="3" max="3" width="10.85546875" style="1" bestFit="1" customWidth="1"/>
    <col min="4" max="4" width="21.7109375" style="1" bestFit="1" customWidth="1"/>
    <col min="5" max="5" width="21.140625" bestFit="1" customWidth="1"/>
    <col min="6" max="6" width="21" bestFit="1" customWidth="1"/>
    <col min="7" max="7" width="21.7109375" bestFit="1" customWidth="1"/>
    <col min="8" max="8" width="21.5703125" bestFit="1" customWidth="1"/>
    <col min="10" max="10" width="12" bestFit="1" customWidth="1"/>
  </cols>
  <sheetData>
    <row r="1" spans="1:12">
      <c r="B1" s="7" t="s">
        <v>111</v>
      </c>
      <c r="C1" s="11" t="s">
        <v>112</v>
      </c>
      <c r="D1" s="13" t="s">
        <v>113</v>
      </c>
      <c r="E1" s="18" t="s">
        <v>114</v>
      </c>
      <c r="K1" s="1"/>
      <c r="L1" s="1"/>
    </row>
    <row r="2" spans="1:12">
      <c r="K2" s="1"/>
      <c r="L2" s="1"/>
    </row>
    <row r="3" spans="1:12">
      <c r="C3" s="12" t="s">
        <v>115</v>
      </c>
      <c r="D3" s="16" t="s">
        <v>116</v>
      </c>
      <c r="E3" s="14" t="s">
        <v>117</v>
      </c>
      <c r="F3" s="17" t="s">
        <v>118</v>
      </c>
      <c r="G3" s="12" t="s">
        <v>119</v>
      </c>
      <c r="H3" s="16" t="s">
        <v>120</v>
      </c>
      <c r="I3" s="12" t="s">
        <v>121</v>
      </c>
      <c r="J3" s="12" t="s">
        <v>122</v>
      </c>
    </row>
    <row r="4" spans="1:12">
      <c r="A4" s="1" t="s">
        <v>123</v>
      </c>
      <c r="B4" s="1" t="s">
        <v>124</v>
      </c>
      <c r="C4" s="11">
        <v>4</v>
      </c>
      <c r="D4" s="11">
        <v>6</v>
      </c>
      <c r="E4" s="15">
        <f>'1. FTE Calculator'!$E$9</f>
        <v>0</v>
      </c>
      <c r="F4" s="15">
        <f>'1. FTE Calculator'!$E$11</f>
        <v>0</v>
      </c>
      <c r="G4" s="34">
        <f>E4/C4*1.25</f>
        <v>0</v>
      </c>
      <c r="H4" s="34">
        <f>F4/D4*1.25</f>
        <v>0</v>
      </c>
      <c r="I4" s="35">
        <f>H4+G4</f>
        <v>0</v>
      </c>
      <c r="J4" s="34" t="s">
        <v>125</v>
      </c>
    </row>
    <row r="5" spans="1:12">
      <c r="A5" s="1" t="s">
        <v>123</v>
      </c>
      <c r="B5" s="1" t="s">
        <v>126</v>
      </c>
      <c r="C5" s="11">
        <v>4</v>
      </c>
      <c r="D5" s="11">
        <v>6</v>
      </c>
      <c r="E5" s="15">
        <f>'1. FTE Calculator'!$E$9</f>
        <v>0</v>
      </c>
      <c r="F5" s="15">
        <f>'1. FTE Calculator'!$E$11</f>
        <v>0</v>
      </c>
      <c r="G5" s="34">
        <f>E5/C5*1.25</f>
        <v>0</v>
      </c>
      <c r="H5" s="34">
        <f>F5/D5*1.25</f>
        <v>0</v>
      </c>
      <c r="I5" s="34">
        <f>H5+G5</f>
        <v>0</v>
      </c>
      <c r="J5" s="34">
        <f>CEILING(I5,1)</f>
        <v>0</v>
      </c>
    </row>
    <row r="8" spans="1:12">
      <c r="C8" s="12" t="s">
        <v>115</v>
      </c>
      <c r="D8" s="16" t="s">
        <v>116</v>
      </c>
      <c r="E8" s="14" t="s">
        <v>117</v>
      </c>
      <c r="F8" s="17" t="s">
        <v>118</v>
      </c>
      <c r="G8" s="12" t="s">
        <v>119</v>
      </c>
      <c r="H8" s="16" t="s">
        <v>120</v>
      </c>
      <c r="I8" s="12" t="s">
        <v>121</v>
      </c>
      <c r="J8" s="12" t="s">
        <v>122</v>
      </c>
    </row>
    <row r="9" spans="1:12">
      <c r="A9" s="1" t="s">
        <v>127</v>
      </c>
      <c r="B9" s="1" t="s">
        <v>128</v>
      </c>
      <c r="C9" s="11">
        <v>5</v>
      </c>
      <c r="D9" s="11">
        <v>10</v>
      </c>
      <c r="E9" s="15">
        <f>'1. FTE Calculator'!$E$9</f>
        <v>0</v>
      </c>
      <c r="F9" s="15">
        <f>'1. FTE Calculator'!$E$11</f>
        <v>0</v>
      </c>
      <c r="G9" s="34">
        <f>E9/C9*1.25</f>
        <v>0</v>
      </c>
      <c r="H9" s="34">
        <f>F9/D9*1.25</f>
        <v>0</v>
      </c>
      <c r="I9" s="35">
        <f>G9+H9</f>
        <v>0</v>
      </c>
      <c r="J9" s="34" t="s">
        <v>125</v>
      </c>
    </row>
    <row r="10" spans="1:12">
      <c r="A10" s="1" t="s">
        <v>127</v>
      </c>
      <c r="B10" s="1" t="s">
        <v>129</v>
      </c>
      <c r="C10" s="11">
        <v>5</v>
      </c>
      <c r="D10" s="11">
        <v>10</v>
      </c>
      <c r="E10" s="15">
        <f>'1. FTE Calculator'!$E$9</f>
        <v>0</v>
      </c>
      <c r="F10" s="15">
        <f>'1. FTE Calculator'!$E$11</f>
        <v>0</v>
      </c>
      <c r="G10" s="34">
        <f>E10/C10*1.25</f>
        <v>0</v>
      </c>
      <c r="H10" s="34">
        <f>F10/D10*1.25</f>
        <v>0</v>
      </c>
      <c r="I10" s="34">
        <f>G10+H10</f>
        <v>0</v>
      </c>
      <c r="J10" s="34">
        <f>CEILING(I10,1)</f>
        <v>0</v>
      </c>
    </row>
    <row r="15" spans="1:12">
      <c r="B15" s="1" t="s">
        <v>130</v>
      </c>
    </row>
    <row r="16" spans="1:12">
      <c r="B16" s="1" t="s">
        <v>3</v>
      </c>
      <c r="C16" s="33"/>
      <c r="D16" s="33"/>
    </row>
    <row r="17" spans="2:2">
      <c r="B17" s="1" t="s">
        <v>131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DF8983FCA0CE4B88101B70F2A5557E" ma:contentTypeVersion="25" ma:contentTypeDescription="Create a new document." ma:contentTypeScope="" ma:versionID="a8733ac40404e5439b335408545b13ba">
  <xsd:schema xmlns:xsd="http://www.w3.org/2001/XMLSchema" xmlns:xs="http://www.w3.org/2001/XMLSchema" xmlns:p="http://schemas.microsoft.com/office/2006/metadata/properties" xmlns:ns2="8ab014b2-4b0e-465e-aa18-6364dbcf6971" xmlns:ns3="485577b6-f3cd-446d-bc19-a44864bded58" targetNamespace="http://schemas.microsoft.com/office/2006/metadata/properties" ma:root="true" ma:fieldsID="e3f3f96d8b315c92e8d38c74f9c0bc0c" ns2:_="" ns3:_="">
    <xsd:import namespace="8ab014b2-4b0e-465e-aa18-6364dbcf6971"/>
    <xsd:import namespace="485577b6-f3cd-446d-bc19-a44864bded58"/>
    <xsd:element name="properties">
      <xsd:complexType>
        <xsd:sequence>
          <xsd:element name="documentManagement">
            <xsd:complexType>
              <xsd:all>
                <xsd:element ref="ns2:FunctionalCategory" minOccurs="0"/>
                <xsd:element ref="ns2:Accessibility" minOccurs="0"/>
                <xsd:element ref="ns2:Pou" minOccurs="0"/>
                <xsd:element ref="ns2:ResourceType" minOccurs="0"/>
                <xsd:element ref="ns2:Category" minOccurs="0"/>
                <xsd:element ref="ns2:DocumentOwner" minOccurs="0"/>
                <xsd:element ref="ns2:SME" minOccurs="0"/>
                <xsd:element ref="ns2:Keywords_x002f_Tags" minOccurs="0"/>
                <xsd:element ref="ns2:URL" minOccurs="0"/>
                <xsd:element ref="ns2:PublishDate" minOccurs="0"/>
                <xsd:element ref="ns2:ExpirationDate" minOccurs="0"/>
                <xsd:element ref="ns2:SubCategory" minOccurs="0"/>
                <xsd:element ref="ns2:Preview"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014b2-4b0e-465e-aa18-6364dbcf6971" elementFormDefault="qualified">
    <xsd:import namespace="http://schemas.microsoft.com/office/2006/documentManagement/types"/>
    <xsd:import namespace="http://schemas.microsoft.com/office/infopath/2007/PartnerControls"/>
    <xsd:element name="FunctionalCategory" ma:index="2" nillable="true" ma:displayName="Functional Category" ma:format="Dropdown" ma:internalName="FunctionalCategory" ma:readOnly="false">
      <xsd:complexType>
        <xsd:complexContent>
          <xsd:extension base="dms:MultiChoice">
            <xsd:sequence>
              <xsd:element name="Value" maxOccurs="unbounded" minOccurs="0" nillable="true">
                <xsd:simpleType>
                  <xsd:restriction base="dms:Choice">
                    <xsd:enumeration value="Communications and waivers"/>
                    <xsd:enumeration value="Funding and enrolment"/>
                    <xsd:enumeration value="Human resources"/>
                    <xsd:enumeration value="Insurance"/>
                    <xsd:enumeration value="Loans"/>
                    <xsd:enumeration value="Mokopuna"/>
                    <xsd:enumeration value="Mokopuna Ōranga Pūmau"/>
                    <xsd:enumeration value="Operations, complaints and quality assurance"/>
                    <xsd:enumeration value="Pay Parity"/>
                    <xsd:enumeration value="Police vetting"/>
                    <xsd:enumeration value="Property"/>
                    <xsd:enumeration value="Procurement"/>
                    <xsd:enumeration value="Purchasing"/>
                    <xsd:enumeration value="Scholarships"/>
                    <xsd:enumeration value="Te Ara Hiko"/>
                    <xsd:enumeration value="Te Kaupapa"/>
                    <xsd:enumeration value="Te Whare Ako"/>
                    <xsd:enumeration value="Visual Identity"/>
                    <xsd:enumeration value="Waka"/>
                  </xsd:restriction>
                </xsd:simpleType>
              </xsd:element>
            </xsd:sequence>
          </xsd:extension>
        </xsd:complexContent>
      </xsd:complexType>
    </xsd:element>
    <xsd:element name="Accessibility" ma:index="3" nillable="true" ma:displayName="Accessibility" ma:format="Dropdown" ma:internalName="Accessibility" ma:readOnly="false">
      <xsd:simpleType>
        <xsd:restriction base="dms:Choice">
          <xsd:enumeration value="Public"/>
          <xsd:enumeration value="Login"/>
        </xsd:restriction>
      </xsd:simpleType>
    </xsd:element>
    <xsd:element name="Pou" ma:index="4" nillable="true" ma:displayName="Pou" ma:format="Dropdown" ma:internalName="Pou" ma:readOnly="false">
      <xsd:complexType>
        <xsd:complexContent>
          <xsd:extension base="dms:MultiChoice">
            <xsd:sequence>
              <xsd:element name="Value" maxOccurs="unbounded" minOccurs="0" nillable="true">
                <xsd:simpleType>
                  <xsd:restriction base="dms:Choice">
                    <xsd:enumeration value="1. Ko te reo Māori anake i roto i Te Kōhanga Reo ia rā, ia rā."/>
                    <xsd:enumeration value="2. Kei te whānau te mana whakahaere"/>
                    <xsd:enumeration value="3. Kia tika kia pono ki te kaupapa"/>
                    <xsd:enumeration value="4. Whakatauiratia ngā whanonga e ora pū ai te hinengaro, te wairua, te tinana o te tamaiti engari me whakatūturu te tohu manaaki rangatira"/>
                    <xsd:enumeration value="All"/>
                  </xsd:restriction>
                </xsd:simpleType>
              </xsd:element>
            </xsd:sequence>
          </xsd:extension>
        </xsd:complexContent>
      </xsd:complexType>
    </xsd:element>
    <xsd:element name="ResourceType" ma:index="5" nillable="true" ma:displayName="Resource Type" ma:format="Dropdown" ma:internalName="ResourceType" ma:readOnly="false">
      <xsd:simpleType>
        <xsd:restriction base="dms:Choice">
          <xsd:enumeration value="Audio"/>
          <xsd:enumeration value="Document"/>
          <xsd:enumeration value="External link"/>
          <xsd:enumeration value="Form"/>
          <xsd:enumeration value="Video"/>
          <xsd:enumeration value="Zip file"/>
          <xsd:enumeration value="Other"/>
        </xsd:restriction>
      </xsd:simpleType>
    </xsd:element>
    <xsd:element name="Category" ma:index="6" nillable="true" ma:displayName="Category" ma:format="Dropdown" ma:internalName="Category" ma:readOnly="false">
      <xsd:complexType>
        <xsd:complexContent>
          <xsd:extension base="dms:MultiChoice">
            <xsd:sequence>
              <xsd:element name="Value" maxOccurs="unbounded" minOccurs="0" nillable="true">
                <xsd:simpleType>
                  <xsd:restriction base="dms:Choice">
                    <xsd:enumeration value="Kaimahi"/>
                    <xsd:enumeration value="Mokopuna"/>
                    <xsd:enumeration value="Whānau"/>
                    <xsd:enumeration value="Trust"/>
                  </xsd:restriction>
                </xsd:simpleType>
              </xsd:element>
            </xsd:sequence>
          </xsd:extension>
        </xsd:complexContent>
      </xsd:complexType>
    </xsd:element>
    <xsd:element name="DocumentOwner" ma:index="7" nillable="true" ma:displayName="Document Owner" ma:format="Dropdown" ma:list="UserInfo" ma:SharePointGroup="0" ma:internalName="Document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ME" ma:index="8" nillable="true" ma:displayName="SME" ma:format="Dropdown" ma:list="UserInfo" ma:SharePointGroup="0" ma:internalName="SME"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s_x002f_Tags" ma:index="9" nillable="true" ma:displayName="Keywords/Tags" ma:format="Dropdown" ma:internalName="Keywords_x002f_Tags" ma:readOnly="false">
      <xsd:simpleType>
        <xsd:restriction base="dms:Text">
          <xsd:maxLength value="255"/>
        </xsd:restriction>
      </xsd:simpleType>
    </xsd:element>
    <xsd:element name="URL" ma:index="10" nillable="true" ma:displayName="External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PublishDate" ma:index="11" nillable="true" ma:displayName="Publish Date" ma:format="DateTime" ma:internalName="PublishDate" ma:readOnly="false">
      <xsd:simpleType>
        <xsd:restriction base="dms:DateTime"/>
      </xsd:simpleType>
    </xsd:element>
    <xsd:element name="ExpirationDate" ma:index="12" nillable="true" ma:displayName="Expiration Date" ma:format="DateTime" ma:internalName="ExpirationDate" ma:readOnly="false">
      <xsd:simpleType>
        <xsd:restriction base="dms:DateTime"/>
      </xsd:simpleType>
    </xsd:element>
    <xsd:element name="SubCategory" ma:index="13" nillable="true" ma:displayName="Sub Category" ma:format="Dropdown" ma:internalName="SubCategory">
      <xsd:complexType>
        <xsd:complexContent>
          <xsd:extension base="dms:MultiChoice">
            <xsd:sequence>
              <xsd:element name="Value" maxOccurs="unbounded" minOccurs="0" nillable="true">
                <xsd:simpleType>
                  <xsd:restriction base="dms:Choice">
                    <xsd:enumeration value="COM_Share news"/>
                    <xsd:enumeration value="COM_Waivers and permissions"/>
                    <xsd:enumeration value="FUN_Enrolment and maramataka"/>
                    <xsd:enumeration value="FUN_Changes and amendments"/>
                    <xsd:enumeration value="FUN_Audit report"/>
                    <xsd:enumeration value="FUN_Emergency closure or temporary relocation"/>
                    <xsd:enumeration value="FUN_Wānanga funding"/>
                    <xsd:enumeration value="HR_General guidance and support"/>
                    <xsd:enumeration value="HR_Establish employment – vacancies and police vetting"/>
                    <xsd:enumeration value="HR_Employment agreements and pay"/>
                    <xsd:enumeration value="HR_Health and safety"/>
                    <xsd:enumeration value="HR_Leave"/>
                    <xsd:enumeration value="HR_Onboarding"/>
                    <xsd:enumeration value="HR_Job description"/>
                    <xsd:enumeration value="HR_Manage role change"/>
                    <xsd:enumeration value="HR_Performance management"/>
                    <xsd:enumeration value="HR_Professional development and appraisals"/>
                    <xsd:enumeration value="HR_Offboarding"/>
                    <xsd:enumeration value="INS_New insurance"/>
                    <xsd:enumeration value="INS_Make a claim"/>
                    <xsd:enumeration value="INS_refund"/>
                    <xsd:enumeration value="INS_Update insured assets"/>
                    <xsd:enumeration value="L&amp;MOP_TPO loan application"/>
                    <xsd:enumeration value="L&amp;MOP_Financial assistance loan"/>
                    <xsd:enumeration value="L&amp;MOP_Property pūtea loan"/>
                    <xsd:enumeration value="L&amp;MOP_Waka loan"/>
                    <xsd:enumeration value="L&amp;MOP_Mokopuna Oranga Pūmau"/>
                    <xsd:enumeration value="OPS_Attestation"/>
                    <xsd:enumeration value="OPS_Annual planning"/>
                    <xsd:enumeration value="OPS_Complaints"/>
                    <xsd:enumeration value="OPS_ERO audits"/>
                    <xsd:enumeration value="OPS_Financials"/>
                    <xsd:enumeration value="OPS_Licensing"/>
                    <xsd:enumeration value="OPS_Manage enquiry to set up a Kōhanga Reo"/>
                    <xsd:enumeration value="OPS_Tamaariki"/>
                    <xsd:enumeration value="PP_Pay Parity"/>
                    <xsd:enumeration value="PROC_Designated driver"/>
                    <xsd:enumeration value="PROP_Whānau property management"/>
                    <xsd:enumeration value="PROP_Property improvements"/>
                    <xsd:enumeration value="PUR_ICT"/>
                    <xsd:enumeration value="PUR_Insurance"/>
                    <xsd:enumeration value="PUR_Merchandise and taonga"/>
                    <xsd:enumeration value="PUR_Property"/>
                    <xsd:enumeration value="PUR_Waka"/>
                    <xsd:enumeration value="TAH_Access to Trust systems"/>
                    <xsd:enumeration value="TAH_ICT orders"/>
                    <xsd:enumeration value="TAH_Lost or damaged devices"/>
                    <xsd:enumeration value="TAH_Notify of information security or privacy breach"/>
                    <xsd:enumeration value="TAH_Technical support"/>
                    <xsd:enumeration value="WAK_Fuel card"/>
                    <xsd:enumeration value="WAK_Maintenance and servicing"/>
                    <xsd:enumeration value="WAK_Drivers"/>
                    <xsd:enumeration value="WAK_Purchase or lease waka"/>
                    <xsd:enumeration value="WAK_Speeding fines / other infringements"/>
                    <xsd:enumeration value="VI_Request variation of tohu"/>
                    <xsd:enumeration value="VI_Request permission to use tohu"/>
                    <xsd:enumeration value="VI_Report infringement of tohu"/>
                    <xsd:enumeration value="VI_Use visual identity kete"/>
                  </xsd:restriction>
                </xsd:simpleType>
              </xsd:element>
            </xsd:sequence>
          </xsd:extension>
        </xsd:complexContent>
      </xsd:complexType>
    </xsd:element>
    <xsd:element name="Preview" ma:index="14" nillable="true" ma:displayName="Preview" ma:default="0" ma:description="Indicate whether the preview of an item should display when selected via the website resource library. Only choose Yes for PDFs." ma:format="Dropdown" ma:internalName="Preview" ma:readOnly="false">
      <xsd:simpleType>
        <xsd:restriction base="dms:Boolean"/>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MediaServiceDateTaken" ma:index="3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5577b6-f3cd-446d-bc19-a44864bded58" elementFormDefault="qualified">
    <xsd:import namespace="http://schemas.microsoft.com/office/2006/documentManagement/types"/>
    <xsd:import namespace="http://schemas.microsoft.com/office/infopath/2007/PartnerControls"/>
    <xsd:element name="SharedWithUsers" ma:index="21"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tegory xmlns="8ab014b2-4b0e-465e-aa18-6364dbcf6971">
      <Value>Whānau</Value>
      <Value>Kaimahi</Value>
    </Category>
    <SME xmlns="8ab014b2-4b0e-465e-aa18-6364dbcf6971">
      <UserInfo>
        <DisplayName>Mihi Tashkoff</DisplayName>
        <AccountId>189</AccountId>
        <AccountType/>
      </UserInfo>
    </SME>
    <Accessibility xmlns="8ab014b2-4b0e-465e-aa18-6364dbcf6971">Public</Accessibility>
    <URL xmlns="8ab014b2-4b0e-465e-aa18-6364dbcf6971">
      <Url xsi:nil="true"/>
      <Description xsi:nil="true"/>
    </URL>
    <FunctionalCategory xmlns="8ab014b2-4b0e-465e-aa18-6364dbcf6971">
      <Value>Pay Parity</Value>
    </FunctionalCategory>
    <ResourceType xmlns="8ab014b2-4b0e-465e-aa18-6364dbcf6971">Document</ResourceType>
    <DocumentOwner xmlns="8ab014b2-4b0e-465e-aa18-6364dbcf6971">
      <UserInfo>
        <DisplayName>Andrew Hema</DisplayName>
        <AccountId>180</AccountId>
        <AccountType/>
      </UserInfo>
    </DocumentOwner>
    <Pou xmlns="8ab014b2-4b0e-465e-aa18-6364dbcf6971" xsi:nil="true"/>
    <Keywords_x002f_Tags xmlns="8ab014b2-4b0e-465e-aa18-6364dbcf6971">Pay parity; calculator; FTE; entitlement</Keywords_x002f_Tags>
    <ExpirationDate xmlns="8ab014b2-4b0e-465e-aa18-6364dbcf6971" xsi:nil="true"/>
    <PublishDate xmlns="8ab014b2-4b0e-465e-aa18-6364dbcf6971" xsi:nil="true"/>
    <SubCategory xmlns="8ab014b2-4b0e-465e-aa18-6364dbcf6971">
      <Value>HR_Employment agreements and pay</Value>
      <Value>PP_Pay Parity</Value>
    </SubCategory>
    <Preview xmlns="8ab014b2-4b0e-465e-aa18-6364dbcf6971">false</Preview>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01CF85-C177-4FC1-A62E-A07DC9E4569D}"/>
</file>

<file path=customXml/itemProps2.xml><?xml version="1.0" encoding="utf-8"?>
<ds:datastoreItem xmlns:ds="http://schemas.openxmlformats.org/officeDocument/2006/customXml" ds:itemID="{3E6FDBBF-E671-4964-A016-CC6FCAE7F8A4}"/>
</file>

<file path=customXml/itemProps3.xml><?xml version="1.0" encoding="utf-8"?>
<ds:datastoreItem xmlns:ds="http://schemas.openxmlformats.org/officeDocument/2006/customXml" ds:itemID="{7A129F18-9D1B-4777-87F7-2AEBF4505A8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Kaimahi calculator</dc:title>
  <dc:subject/>
  <dc:creator>Awerangi Hema</dc:creator>
  <cp:keywords/>
  <dc:description/>
  <cp:lastModifiedBy>Katherine Rive</cp:lastModifiedBy>
  <cp:revision/>
  <dcterms:created xsi:type="dcterms:W3CDTF">2023-01-23T20:37:07Z</dcterms:created>
  <dcterms:modified xsi:type="dcterms:W3CDTF">2024-04-12T02:38:23Z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0x01010014DF8983FCA0CE4B88101B70F2A5557E</vt:lpwstr>
  </property>
  <property fmtid="{D5CDD505-2E9C-101B-9397-08002B2CF9AE}" pid="3" name="Order">
    <vt:r8>319600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&lt;div class="ExternalClassEFCF46E6052240DC8DFD336A5CA9C837"&gt;Use this FTE calculator to work out how many kaimahi qualify for your Kōhanga Reo, how to allocate the hours and how to fill in the employment agreement.&lt;/div&gt;</vt:lpwstr>
  </property>
  <property fmtid="{D5CDD505-2E9C-101B-9397-08002B2CF9AE}" pid="11" name="TriggerFlowInfo">
    <vt:lpwstr/>
  </property>
</Properties>
</file>